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style6.xml" ContentType="application/vnd.ms-office.chartstyle+xml"/>
  <Override PartName="/xl/charts/colors6.xml" ContentType="application/vnd.ms-office.chartcolorstyle+xml"/>
  <Override PartName="/xl/charts/chart9.xml" ContentType="application/vnd.openxmlformats-officedocument.drawingml.chart+xml"/>
  <Override PartName="/xl/charts/chart10.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20"/>
  <workbookPr/>
  <mc:AlternateContent xmlns:mc="http://schemas.openxmlformats.org/markup-compatibility/2006">
    <mc:Choice Requires="x15">
      <x15ac:absPath xmlns:x15ac="http://schemas.microsoft.com/office/spreadsheetml/2010/11/ac" url="/Users/oonalahtinen/Desktop/"/>
    </mc:Choice>
  </mc:AlternateContent>
  <xr:revisionPtr revIDLastSave="0" documentId="13_ncr:1_{9F2AA431-4679-0F4A-BA58-0170BEF28DD5}" xr6:coauthVersionLast="47" xr6:coauthVersionMax="47" xr10:uidLastSave="{00000000-0000-0000-0000-000000000000}"/>
  <workbookProtection lockStructure="1"/>
  <bookViews>
    <workbookView xWindow="-5100" yWindow="-23500" windowWidth="38400" windowHeight="23500" xr2:uid="{0D181DAD-BED8-7D4C-8E8C-F6B58AA0C516}"/>
  </bookViews>
  <sheets>
    <sheet name="Tiedot" sheetId="1" r:id="rId1"/>
    <sheet name="Budjetti" sheetId="3" r:id="rId2"/>
    <sheet name="Toteuma" sheetId="5" r:id="rId3"/>
    <sheet name="Kuvaajat" sheetId="4" r:id="rId4"/>
    <sheet name="Valikkojen sisällöt" sheetId="2" state="hidden" r:id="rId5"/>
  </sheets>
  <definedNames>
    <definedName name="solver_eng" localSheetId="1" hidden="1">1</definedName>
    <definedName name="solver_lin" localSheetId="1" hidden="1">2</definedName>
    <definedName name="solver_neg" localSheetId="1" hidden="1">1</definedName>
    <definedName name="solver_num" localSheetId="1" hidden="1">0</definedName>
    <definedName name="solver_opt" localSheetId="1" hidden="1">Budjetti!$B$68</definedName>
    <definedName name="solver_typ" localSheetId="1" hidden="1">1</definedName>
    <definedName name="solver_val" localSheetId="1" hidden="1">0</definedName>
    <definedName name="solver_ver" localSheetId="1" hidden="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B12" i="4" l="1" a="1"/>
  <c r="AB12" i="4" s="1"/>
  <c r="AB9" i="4" a="1"/>
  <c r="AB9" i="4" s="1"/>
  <c r="AB6" i="4" a="1"/>
  <c r="AB6" i="4" s="1"/>
  <c r="AB3" i="4" a="1"/>
  <c r="AB3" i="4" s="1"/>
  <c r="AC35" i="4"/>
  <c r="N16" i="5"/>
  <c r="D16" i="5"/>
  <c r="E16" i="5"/>
  <c r="F16" i="5"/>
  <c r="G16" i="5"/>
  <c r="H16" i="5"/>
  <c r="I16" i="5"/>
  <c r="J16" i="5"/>
  <c r="K16" i="5"/>
  <c r="L16" i="5"/>
  <c r="M16" i="5"/>
  <c r="C4" i="5"/>
  <c r="N4" i="5"/>
  <c r="O56" i="5"/>
  <c r="AA35" i="4" l="1"/>
  <c r="N15" i="3"/>
  <c r="M15" i="3"/>
  <c r="L15" i="3"/>
  <c r="K15" i="3"/>
  <c r="J15" i="3"/>
  <c r="I15" i="3"/>
  <c r="H15" i="3"/>
  <c r="G15" i="3"/>
  <c r="F15" i="3"/>
  <c r="E15" i="3"/>
  <c r="D15" i="3"/>
  <c r="C15" i="3"/>
  <c r="N56" i="3"/>
  <c r="M56" i="3"/>
  <c r="L56" i="3"/>
  <c r="K56" i="3"/>
  <c r="J56" i="3"/>
  <c r="I56" i="3"/>
  <c r="H56" i="3"/>
  <c r="G56" i="3"/>
  <c r="F56" i="3"/>
  <c r="E56" i="3"/>
  <c r="D56" i="3"/>
  <c r="C56" i="3"/>
  <c r="C55" i="3"/>
  <c r="AC87" i="4" a="1"/>
  <c r="AC87" i="4" s="1"/>
  <c r="AB87" i="4"/>
  <c r="O15" i="5"/>
  <c r="AC43" i="4" s="1"/>
  <c r="D4" i="5"/>
  <c r="E4" i="5"/>
  <c r="F4" i="5"/>
  <c r="G4" i="5"/>
  <c r="H4" i="5"/>
  <c r="I4" i="5"/>
  <c r="J4" i="5"/>
  <c r="K4" i="5"/>
  <c r="L4" i="5"/>
  <c r="M4" i="5"/>
  <c r="O15" i="3" l="1"/>
  <c r="AO18" i="4" s="1"/>
  <c r="O56" i="3"/>
  <c r="AB35" i="4" s="1"/>
  <c r="O14" i="5" l="1"/>
  <c r="O9" i="5"/>
  <c r="AC48" i="4" s="1"/>
  <c r="AL30" i="4"/>
  <c r="AD30" i="4"/>
  <c r="AN30" i="4"/>
  <c r="AE30" i="4"/>
  <c r="AF30" i="4"/>
  <c r="AG30" i="4"/>
  <c r="AH30" i="4"/>
  <c r="AI30" i="4"/>
  <c r="AJ30" i="4"/>
  <c r="AK30" i="4"/>
  <c r="AM30" i="4"/>
  <c r="AD88" i="4"/>
  <c r="AE88" i="4"/>
  <c r="AF88" i="4"/>
  <c r="AG88" i="4"/>
  <c r="AH88" i="4"/>
  <c r="AI88" i="4"/>
  <c r="AJ88" i="4"/>
  <c r="AK88" i="4"/>
  <c r="AL88" i="4"/>
  <c r="AM88" i="4"/>
  <c r="AN88" i="4"/>
  <c r="AD89" i="4"/>
  <c r="AE89" i="4"/>
  <c r="AF89" i="4"/>
  <c r="AG89" i="4"/>
  <c r="AH89" i="4"/>
  <c r="AI89" i="4"/>
  <c r="AJ89" i="4"/>
  <c r="AK89" i="4"/>
  <c r="AL89" i="4"/>
  <c r="AM89" i="4"/>
  <c r="AN89" i="4"/>
  <c r="AD90" i="4"/>
  <c r="AE90" i="4"/>
  <c r="AF90" i="4"/>
  <c r="AG90" i="4"/>
  <c r="AH90" i="4"/>
  <c r="AI90" i="4"/>
  <c r="AJ90" i="4"/>
  <c r="AK90" i="4"/>
  <c r="AL90" i="4"/>
  <c r="AM90" i="4"/>
  <c r="AN90" i="4"/>
  <c r="AD91" i="4"/>
  <c r="AE91" i="4"/>
  <c r="AF91" i="4"/>
  <c r="AG91" i="4"/>
  <c r="AH91" i="4"/>
  <c r="AI91" i="4"/>
  <c r="AJ91" i="4"/>
  <c r="AK91" i="4"/>
  <c r="AL91" i="4"/>
  <c r="AM91" i="4"/>
  <c r="AN91" i="4"/>
  <c r="AD92" i="4"/>
  <c r="AE92" i="4"/>
  <c r="AF92" i="4"/>
  <c r="AG92" i="4"/>
  <c r="AH92" i="4"/>
  <c r="AI92" i="4"/>
  <c r="AJ92" i="4"/>
  <c r="AK92" i="4"/>
  <c r="AL92" i="4"/>
  <c r="AM92" i="4"/>
  <c r="AN92" i="4"/>
  <c r="AD93" i="4"/>
  <c r="AE93" i="4"/>
  <c r="AF93" i="4"/>
  <c r="AG93" i="4"/>
  <c r="AH93" i="4"/>
  <c r="AI93" i="4"/>
  <c r="AJ93" i="4"/>
  <c r="AK93" i="4"/>
  <c r="AL93" i="4"/>
  <c r="AM93" i="4"/>
  <c r="AN93" i="4"/>
  <c r="AD94" i="4"/>
  <c r="AE94" i="4"/>
  <c r="AF94" i="4"/>
  <c r="AG94" i="4"/>
  <c r="AH94" i="4"/>
  <c r="AI94" i="4"/>
  <c r="AJ94" i="4"/>
  <c r="AK94" i="4"/>
  <c r="AL94" i="4"/>
  <c r="AM94" i="4"/>
  <c r="AN94" i="4"/>
  <c r="AD95" i="4"/>
  <c r="AE95" i="4"/>
  <c r="AF95" i="4"/>
  <c r="AG95" i="4"/>
  <c r="AH95" i="4"/>
  <c r="AI95" i="4"/>
  <c r="AJ95" i="4"/>
  <c r="AK95" i="4"/>
  <c r="AL95" i="4"/>
  <c r="AM95" i="4"/>
  <c r="AN95" i="4"/>
  <c r="AD96" i="4"/>
  <c r="AE96" i="4"/>
  <c r="AF96" i="4"/>
  <c r="AG96" i="4"/>
  <c r="AH96" i="4"/>
  <c r="AI96" i="4"/>
  <c r="AJ96" i="4"/>
  <c r="AK96" i="4"/>
  <c r="AL96" i="4"/>
  <c r="AM96" i="4"/>
  <c r="AN96" i="4"/>
  <c r="AD97" i="4"/>
  <c r="AE97" i="4"/>
  <c r="AF97" i="4"/>
  <c r="AG97" i="4"/>
  <c r="AH97" i="4"/>
  <c r="AI97" i="4"/>
  <c r="AJ97" i="4"/>
  <c r="AK97" i="4"/>
  <c r="AL97" i="4"/>
  <c r="AM97" i="4"/>
  <c r="AN97" i="4"/>
  <c r="AC89" i="4"/>
  <c r="AC90" i="4"/>
  <c r="AC91" i="4"/>
  <c r="AC92" i="4"/>
  <c r="AC93" i="4"/>
  <c r="AC94" i="4"/>
  <c r="AC95" i="4"/>
  <c r="AC96" i="4"/>
  <c r="AC97" i="4"/>
  <c r="AC88" i="4"/>
  <c r="O55" i="5"/>
  <c r="O54" i="5"/>
  <c r="O53" i="5"/>
  <c r="O52" i="5"/>
  <c r="O51" i="5"/>
  <c r="O50" i="5"/>
  <c r="O49" i="5"/>
  <c r="O48" i="5"/>
  <c r="O47" i="5"/>
  <c r="O46" i="5"/>
  <c r="O45" i="5"/>
  <c r="M41" i="5"/>
  <c r="L41" i="5"/>
  <c r="E41" i="5"/>
  <c r="D41" i="5"/>
  <c r="O43" i="5"/>
  <c r="N41" i="5"/>
  <c r="J41" i="5"/>
  <c r="I41" i="5"/>
  <c r="H41" i="5"/>
  <c r="G41" i="5"/>
  <c r="F41" i="5"/>
  <c r="K41" i="5"/>
  <c r="C41" i="5"/>
  <c r="O40" i="5"/>
  <c r="O39" i="5"/>
  <c r="O38" i="5"/>
  <c r="H34" i="5"/>
  <c r="G34" i="5"/>
  <c r="O36" i="5"/>
  <c r="M34" i="5"/>
  <c r="L34" i="5"/>
  <c r="K34" i="5"/>
  <c r="J34" i="5"/>
  <c r="I34" i="5"/>
  <c r="E34" i="5"/>
  <c r="D34" i="5"/>
  <c r="O35" i="5"/>
  <c r="N34" i="5"/>
  <c r="F34" i="5"/>
  <c r="O33" i="5"/>
  <c r="O32" i="5"/>
  <c r="O31" i="5"/>
  <c r="O30" i="5"/>
  <c r="O29" i="5"/>
  <c r="O28" i="5"/>
  <c r="J24" i="5"/>
  <c r="I24" i="5"/>
  <c r="O27" i="5"/>
  <c r="O26" i="5"/>
  <c r="N24" i="5"/>
  <c r="M24" i="5"/>
  <c r="L24" i="5"/>
  <c r="K24" i="5"/>
  <c r="G24" i="5"/>
  <c r="F24" i="5"/>
  <c r="E24" i="5"/>
  <c r="D24" i="5"/>
  <c r="O25" i="5"/>
  <c r="H24" i="5"/>
  <c r="O23" i="5"/>
  <c r="O22" i="5"/>
  <c r="O21" i="5"/>
  <c r="M17" i="5"/>
  <c r="L17" i="5"/>
  <c r="E17" i="5"/>
  <c r="O20" i="5"/>
  <c r="O19" i="5"/>
  <c r="N17" i="5"/>
  <c r="J17" i="5"/>
  <c r="I17" i="5"/>
  <c r="H17" i="5"/>
  <c r="G17" i="5"/>
  <c r="O18" i="5"/>
  <c r="K17" i="5"/>
  <c r="C17" i="5"/>
  <c r="AC53" i="4"/>
  <c r="B14" i="5"/>
  <c r="AB97" i="4" s="1"/>
  <c r="O13" i="5"/>
  <c r="AC52" i="4" s="1"/>
  <c r="B13" i="5"/>
  <c r="AB96" i="4" s="1"/>
  <c r="O12" i="5"/>
  <c r="AC51" i="4" s="1"/>
  <c r="B12" i="5"/>
  <c r="AB95" i="4" s="1"/>
  <c r="O11" i="5"/>
  <c r="AC50" i="4" s="1"/>
  <c r="B11" i="5"/>
  <c r="AB94" i="4" s="1"/>
  <c r="O10" i="5"/>
  <c r="AC49" i="4" s="1"/>
  <c r="B10" i="5"/>
  <c r="AB93" i="4" s="1"/>
  <c r="B9" i="5"/>
  <c r="AB92" i="4" s="1"/>
  <c r="O8" i="5"/>
  <c r="AC47" i="4" s="1"/>
  <c r="B8" i="5"/>
  <c r="AB91" i="4" s="1"/>
  <c r="O7" i="5"/>
  <c r="AC46" i="4" s="1"/>
  <c r="B7" i="5"/>
  <c r="AB90" i="4" s="1"/>
  <c r="O6" i="5"/>
  <c r="AC45" i="4" s="1"/>
  <c r="B6" i="5"/>
  <c r="AB89" i="4" s="1"/>
  <c r="O5" i="5"/>
  <c r="AC44" i="4" s="1"/>
  <c r="B5" i="5"/>
  <c r="AB88" i="4" s="1"/>
  <c r="AB43" i="4"/>
  <c r="AC57" i="4" a="1"/>
  <c r="AC57" i="4" s="1"/>
  <c r="AC18" i="4" a="1"/>
  <c r="AC18" i="4" s="1"/>
  <c r="C5" i="3"/>
  <c r="AA45" i="4"/>
  <c r="AA46" i="4"/>
  <c r="AA47" i="4"/>
  <c r="AA48" i="4"/>
  <c r="AA49" i="4"/>
  <c r="AA50" i="4"/>
  <c r="AA51" i="4"/>
  <c r="AA52" i="4"/>
  <c r="AA53" i="4"/>
  <c r="AA44" i="4"/>
  <c r="AO17" i="4"/>
  <c r="AA20" i="4"/>
  <c r="AA59" i="4" s="1"/>
  <c r="AA21" i="4"/>
  <c r="AA60" i="4" s="1"/>
  <c r="AA22" i="4"/>
  <c r="AA61" i="4" s="1"/>
  <c r="AA23" i="4"/>
  <c r="AA62" i="4" s="1"/>
  <c r="AA24" i="4"/>
  <c r="AA63" i="4" s="1"/>
  <c r="AA25" i="4"/>
  <c r="AA64" i="4" s="1"/>
  <c r="AA26" i="4"/>
  <c r="AA65" i="4" s="1"/>
  <c r="AA27" i="4"/>
  <c r="AA66" i="4" s="1"/>
  <c r="AA28" i="4"/>
  <c r="AA67" i="4" s="1"/>
  <c r="AA19" i="4"/>
  <c r="AA58" i="4" s="1"/>
  <c r="D42" i="3"/>
  <c r="E42" i="3"/>
  <c r="F42" i="3"/>
  <c r="G42" i="3"/>
  <c r="H42" i="3"/>
  <c r="I42" i="3"/>
  <c r="J42" i="3"/>
  <c r="K42" i="3"/>
  <c r="L42" i="3"/>
  <c r="M42" i="3"/>
  <c r="N42" i="3"/>
  <c r="D43" i="3"/>
  <c r="E43" i="3"/>
  <c r="F43" i="3"/>
  <c r="G43" i="3"/>
  <c r="H43" i="3"/>
  <c r="I43" i="3"/>
  <c r="J43" i="3"/>
  <c r="K43" i="3"/>
  <c r="L43" i="3"/>
  <c r="M43" i="3"/>
  <c r="N43" i="3"/>
  <c r="D44" i="3"/>
  <c r="E44" i="3"/>
  <c r="F44" i="3"/>
  <c r="G44" i="3"/>
  <c r="H44" i="3"/>
  <c r="I44" i="3"/>
  <c r="J44" i="3"/>
  <c r="K44" i="3"/>
  <c r="L44" i="3"/>
  <c r="M44" i="3"/>
  <c r="N44" i="3"/>
  <c r="D45" i="3"/>
  <c r="E45" i="3"/>
  <c r="F45" i="3"/>
  <c r="G45" i="3"/>
  <c r="H45" i="3"/>
  <c r="I45" i="3"/>
  <c r="J45" i="3"/>
  <c r="K45" i="3"/>
  <c r="L45" i="3"/>
  <c r="M45" i="3"/>
  <c r="N45" i="3"/>
  <c r="D46" i="3"/>
  <c r="E46" i="3"/>
  <c r="F46" i="3"/>
  <c r="G46" i="3"/>
  <c r="H46" i="3"/>
  <c r="I46" i="3"/>
  <c r="J46" i="3"/>
  <c r="K46" i="3"/>
  <c r="L46" i="3"/>
  <c r="M46" i="3"/>
  <c r="N46" i="3"/>
  <c r="D47" i="3"/>
  <c r="E47" i="3"/>
  <c r="F47" i="3"/>
  <c r="G47" i="3"/>
  <c r="H47" i="3"/>
  <c r="I47" i="3"/>
  <c r="J47" i="3"/>
  <c r="K47" i="3"/>
  <c r="L47" i="3"/>
  <c r="M47" i="3"/>
  <c r="N47" i="3"/>
  <c r="D48" i="3"/>
  <c r="E48" i="3"/>
  <c r="F48" i="3"/>
  <c r="G48" i="3"/>
  <c r="H48" i="3"/>
  <c r="I48" i="3"/>
  <c r="J48" i="3"/>
  <c r="K48" i="3"/>
  <c r="L48" i="3"/>
  <c r="M48" i="3"/>
  <c r="N48" i="3"/>
  <c r="D49" i="3"/>
  <c r="E49" i="3"/>
  <c r="F49" i="3"/>
  <c r="G49" i="3"/>
  <c r="H49" i="3"/>
  <c r="I49" i="3"/>
  <c r="J49" i="3"/>
  <c r="K49" i="3"/>
  <c r="L49" i="3"/>
  <c r="M49" i="3"/>
  <c r="N49" i="3"/>
  <c r="D50" i="3"/>
  <c r="E50" i="3"/>
  <c r="F50" i="3"/>
  <c r="G50" i="3"/>
  <c r="H50" i="3"/>
  <c r="I50" i="3"/>
  <c r="J50" i="3"/>
  <c r="K50" i="3"/>
  <c r="L50" i="3"/>
  <c r="M50" i="3"/>
  <c r="N50" i="3"/>
  <c r="D51" i="3"/>
  <c r="E51" i="3"/>
  <c r="F51" i="3"/>
  <c r="G51" i="3"/>
  <c r="H51" i="3"/>
  <c r="I51" i="3"/>
  <c r="J51" i="3"/>
  <c r="K51" i="3"/>
  <c r="L51" i="3"/>
  <c r="M51" i="3"/>
  <c r="N51" i="3"/>
  <c r="D52" i="3"/>
  <c r="E52" i="3"/>
  <c r="F52" i="3"/>
  <c r="G52" i="3"/>
  <c r="H52" i="3"/>
  <c r="I52" i="3"/>
  <c r="J52" i="3"/>
  <c r="K52" i="3"/>
  <c r="L52" i="3"/>
  <c r="M52" i="3"/>
  <c r="N52" i="3"/>
  <c r="D53" i="3"/>
  <c r="E53" i="3"/>
  <c r="F53" i="3"/>
  <c r="G53" i="3"/>
  <c r="H53" i="3"/>
  <c r="I53" i="3"/>
  <c r="J53" i="3"/>
  <c r="K53" i="3"/>
  <c r="L53" i="3"/>
  <c r="M53" i="3"/>
  <c r="N53" i="3"/>
  <c r="D54" i="3"/>
  <c r="E54" i="3"/>
  <c r="F54" i="3"/>
  <c r="G54" i="3"/>
  <c r="H54" i="3"/>
  <c r="I54" i="3"/>
  <c r="J54" i="3"/>
  <c r="K54" i="3"/>
  <c r="L54" i="3"/>
  <c r="M54" i="3"/>
  <c r="N54" i="3"/>
  <c r="D55" i="3"/>
  <c r="E55" i="3"/>
  <c r="F55" i="3"/>
  <c r="G55" i="3"/>
  <c r="H55" i="3"/>
  <c r="I55" i="3"/>
  <c r="J55" i="3"/>
  <c r="K55" i="3"/>
  <c r="L55" i="3"/>
  <c r="M55" i="3"/>
  <c r="N55" i="3"/>
  <c r="D35" i="3"/>
  <c r="E35" i="3"/>
  <c r="F35" i="3"/>
  <c r="G35" i="3"/>
  <c r="H35" i="3"/>
  <c r="I35" i="3"/>
  <c r="J35" i="3"/>
  <c r="K35" i="3"/>
  <c r="L35" i="3"/>
  <c r="M35" i="3"/>
  <c r="N35" i="3"/>
  <c r="D36" i="3"/>
  <c r="E36" i="3"/>
  <c r="F36" i="3"/>
  <c r="G36" i="3"/>
  <c r="H36" i="3"/>
  <c r="I36" i="3"/>
  <c r="J36" i="3"/>
  <c r="K36" i="3"/>
  <c r="L36" i="3"/>
  <c r="M36" i="3"/>
  <c r="N36" i="3"/>
  <c r="D37" i="3"/>
  <c r="E37" i="3"/>
  <c r="F37" i="3"/>
  <c r="G37" i="3"/>
  <c r="H37" i="3"/>
  <c r="I37" i="3"/>
  <c r="J37" i="3"/>
  <c r="K37" i="3"/>
  <c r="L37" i="3"/>
  <c r="M37" i="3"/>
  <c r="N37" i="3"/>
  <c r="D38" i="3"/>
  <c r="E38" i="3"/>
  <c r="F38" i="3"/>
  <c r="G38" i="3"/>
  <c r="H38" i="3"/>
  <c r="I38" i="3"/>
  <c r="J38" i="3"/>
  <c r="K38" i="3"/>
  <c r="L38" i="3"/>
  <c r="M38" i="3"/>
  <c r="N38" i="3"/>
  <c r="D39" i="3"/>
  <c r="E39" i="3"/>
  <c r="F39" i="3"/>
  <c r="G39" i="3"/>
  <c r="H39" i="3"/>
  <c r="I39" i="3"/>
  <c r="J39" i="3"/>
  <c r="K39" i="3"/>
  <c r="L39" i="3"/>
  <c r="M39" i="3"/>
  <c r="N39" i="3"/>
  <c r="D40" i="3"/>
  <c r="E40" i="3"/>
  <c r="F40" i="3"/>
  <c r="G40" i="3"/>
  <c r="H40" i="3"/>
  <c r="I40" i="3"/>
  <c r="J40" i="3"/>
  <c r="K40" i="3"/>
  <c r="L40" i="3"/>
  <c r="M40" i="3"/>
  <c r="N40" i="3"/>
  <c r="C54" i="3"/>
  <c r="C53" i="3"/>
  <c r="C52" i="3"/>
  <c r="C51" i="3"/>
  <c r="C50" i="3"/>
  <c r="C49" i="3"/>
  <c r="C48" i="3"/>
  <c r="C47" i="3"/>
  <c r="C46" i="3"/>
  <c r="C45" i="3"/>
  <c r="C44" i="3"/>
  <c r="C43" i="3"/>
  <c r="C42" i="3"/>
  <c r="C40" i="3"/>
  <c r="C39" i="3"/>
  <c r="C38" i="3"/>
  <c r="C37" i="3"/>
  <c r="C36" i="3"/>
  <c r="C35" i="3"/>
  <c r="D25" i="3"/>
  <c r="E25" i="3"/>
  <c r="F25" i="3"/>
  <c r="G25" i="3"/>
  <c r="H25" i="3"/>
  <c r="I25" i="3"/>
  <c r="J25" i="3"/>
  <c r="K25" i="3"/>
  <c r="L25" i="3"/>
  <c r="M25" i="3"/>
  <c r="N25" i="3"/>
  <c r="D26" i="3"/>
  <c r="E26" i="3"/>
  <c r="F26" i="3"/>
  <c r="G26" i="3"/>
  <c r="H26" i="3"/>
  <c r="I26" i="3"/>
  <c r="J26" i="3"/>
  <c r="K26" i="3"/>
  <c r="L26" i="3"/>
  <c r="M26" i="3"/>
  <c r="N26" i="3"/>
  <c r="D27" i="3"/>
  <c r="E27" i="3"/>
  <c r="F27" i="3"/>
  <c r="G27" i="3"/>
  <c r="H27" i="3"/>
  <c r="I27" i="3"/>
  <c r="J27" i="3"/>
  <c r="K27" i="3"/>
  <c r="L27" i="3"/>
  <c r="M27" i="3"/>
  <c r="N27" i="3"/>
  <c r="D28" i="3"/>
  <c r="E28" i="3"/>
  <c r="F28" i="3"/>
  <c r="G28" i="3"/>
  <c r="H28" i="3"/>
  <c r="I28" i="3"/>
  <c r="J28" i="3"/>
  <c r="K28" i="3"/>
  <c r="L28" i="3"/>
  <c r="M28" i="3"/>
  <c r="N28" i="3"/>
  <c r="D29" i="3"/>
  <c r="E29" i="3"/>
  <c r="F29" i="3"/>
  <c r="G29" i="3"/>
  <c r="H29" i="3"/>
  <c r="I29" i="3"/>
  <c r="J29" i="3"/>
  <c r="K29" i="3"/>
  <c r="L29" i="3"/>
  <c r="M29" i="3"/>
  <c r="N29" i="3"/>
  <c r="D30" i="3"/>
  <c r="E30" i="3"/>
  <c r="F30" i="3"/>
  <c r="G30" i="3"/>
  <c r="H30" i="3"/>
  <c r="I30" i="3"/>
  <c r="J30" i="3"/>
  <c r="K30" i="3"/>
  <c r="L30" i="3"/>
  <c r="M30" i="3"/>
  <c r="N30" i="3"/>
  <c r="D31" i="3"/>
  <c r="E31" i="3"/>
  <c r="F31" i="3"/>
  <c r="G31" i="3"/>
  <c r="H31" i="3"/>
  <c r="I31" i="3"/>
  <c r="J31" i="3"/>
  <c r="K31" i="3"/>
  <c r="L31" i="3"/>
  <c r="M31" i="3"/>
  <c r="N31" i="3"/>
  <c r="D32" i="3"/>
  <c r="E32" i="3"/>
  <c r="F32" i="3"/>
  <c r="G32" i="3"/>
  <c r="H32" i="3"/>
  <c r="I32" i="3"/>
  <c r="J32" i="3"/>
  <c r="K32" i="3"/>
  <c r="L32" i="3"/>
  <c r="M32" i="3"/>
  <c r="N32" i="3"/>
  <c r="D33" i="3"/>
  <c r="E33" i="3"/>
  <c r="F33" i="3"/>
  <c r="G33" i="3"/>
  <c r="H33" i="3"/>
  <c r="I33" i="3"/>
  <c r="J33" i="3"/>
  <c r="K33" i="3"/>
  <c r="L33" i="3"/>
  <c r="M33" i="3"/>
  <c r="N33" i="3"/>
  <c r="C32" i="3"/>
  <c r="C33" i="3"/>
  <c r="C31" i="3"/>
  <c r="C30" i="3"/>
  <c r="C29" i="3"/>
  <c r="C28" i="3"/>
  <c r="C27" i="3"/>
  <c r="C26" i="3"/>
  <c r="C25" i="3"/>
  <c r="D18" i="3"/>
  <c r="E18" i="3"/>
  <c r="F18" i="3"/>
  <c r="G18" i="3"/>
  <c r="H18" i="3"/>
  <c r="I18" i="3"/>
  <c r="J18" i="3"/>
  <c r="K18" i="3"/>
  <c r="L18" i="3"/>
  <c r="M18" i="3"/>
  <c r="N18" i="3"/>
  <c r="D19" i="3"/>
  <c r="E19" i="3"/>
  <c r="F19" i="3"/>
  <c r="G19" i="3"/>
  <c r="H19" i="3"/>
  <c r="I19" i="3"/>
  <c r="J19" i="3"/>
  <c r="K19" i="3"/>
  <c r="L19" i="3"/>
  <c r="M19" i="3"/>
  <c r="N19" i="3"/>
  <c r="D20" i="3"/>
  <c r="E20" i="3"/>
  <c r="F20" i="3"/>
  <c r="G20" i="3"/>
  <c r="H20" i="3"/>
  <c r="I20" i="3"/>
  <c r="J20" i="3"/>
  <c r="K20" i="3"/>
  <c r="L20" i="3"/>
  <c r="M20" i="3"/>
  <c r="N20" i="3"/>
  <c r="D21" i="3"/>
  <c r="E21" i="3"/>
  <c r="F21" i="3"/>
  <c r="G21" i="3"/>
  <c r="H21" i="3"/>
  <c r="I21" i="3"/>
  <c r="J21" i="3"/>
  <c r="K21" i="3"/>
  <c r="L21" i="3"/>
  <c r="M21" i="3"/>
  <c r="N21" i="3"/>
  <c r="D22" i="3"/>
  <c r="E22" i="3"/>
  <c r="F22" i="3"/>
  <c r="G22" i="3"/>
  <c r="H22" i="3"/>
  <c r="I22" i="3"/>
  <c r="J22" i="3"/>
  <c r="K22" i="3"/>
  <c r="L22" i="3"/>
  <c r="M22" i="3"/>
  <c r="N22" i="3"/>
  <c r="D23" i="3"/>
  <c r="E23" i="3"/>
  <c r="F23" i="3"/>
  <c r="G23" i="3"/>
  <c r="H23" i="3"/>
  <c r="I23" i="3"/>
  <c r="J23" i="3"/>
  <c r="K23" i="3"/>
  <c r="L23" i="3"/>
  <c r="M23" i="3"/>
  <c r="N23" i="3"/>
  <c r="C23" i="3"/>
  <c r="C22" i="3"/>
  <c r="C21" i="3"/>
  <c r="C20" i="3"/>
  <c r="C19" i="3"/>
  <c r="C18" i="3"/>
  <c r="AC19" i="4" l="1"/>
  <c r="O4" i="5"/>
  <c r="L57" i="5"/>
  <c r="I57" i="5"/>
  <c r="G57" i="5"/>
  <c r="N57" i="5"/>
  <c r="K57" i="5"/>
  <c r="AC30" i="4"/>
  <c r="M57" i="5"/>
  <c r="AB5" i="4" a="1"/>
  <c r="AB5" i="4" s="1"/>
  <c r="J57" i="5"/>
  <c r="AB8" i="4" a="1"/>
  <c r="AB8" i="4" s="1"/>
  <c r="H57" i="5"/>
  <c r="E57" i="5"/>
  <c r="O41" i="5"/>
  <c r="AC39" i="4" s="1"/>
  <c r="D17" i="5"/>
  <c r="O42" i="5"/>
  <c r="F17" i="5"/>
  <c r="C24" i="5"/>
  <c r="O44" i="5"/>
  <c r="C34" i="5"/>
  <c r="O34" i="5" s="1"/>
  <c r="AC38" i="4" s="1"/>
  <c r="O37" i="5"/>
  <c r="AB11" i="4" s="1" a="1"/>
  <c r="AB11" i="4" s="1"/>
  <c r="AC58" i="4"/>
  <c r="D5" i="3"/>
  <c r="E5" i="3"/>
  <c r="F5" i="3"/>
  <c r="G5" i="3"/>
  <c r="H5" i="3"/>
  <c r="I5" i="3"/>
  <c r="J5" i="3"/>
  <c r="K5" i="3"/>
  <c r="L5" i="3"/>
  <c r="M5" i="3"/>
  <c r="N5" i="3"/>
  <c r="D6" i="3"/>
  <c r="AD20" i="4" s="1"/>
  <c r="E6" i="3"/>
  <c r="AE20" i="4" s="1"/>
  <c r="F6" i="3"/>
  <c r="AF20" i="4" s="1"/>
  <c r="G6" i="3"/>
  <c r="AG20" i="4" s="1"/>
  <c r="H6" i="3"/>
  <c r="AH20" i="4" s="1"/>
  <c r="I6" i="3"/>
  <c r="AI20" i="4" s="1"/>
  <c r="J6" i="3"/>
  <c r="AJ20" i="4" s="1"/>
  <c r="K6" i="3"/>
  <c r="AK20" i="4" s="1"/>
  <c r="L6" i="3"/>
  <c r="AL20" i="4" s="1"/>
  <c r="M6" i="3"/>
  <c r="AM20" i="4" s="1"/>
  <c r="N6" i="3"/>
  <c r="AN20" i="4" s="1"/>
  <c r="D7" i="3"/>
  <c r="AD21" i="4" s="1"/>
  <c r="E7" i="3"/>
  <c r="AE21" i="4" s="1"/>
  <c r="F7" i="3"/>
  <c r="AF21" i="4" s="1"/>
  <c r="G7" i="3"/>
  <c r="AG21" i="4" s="1"/>
  <c r="H7" i="3"/>
  <c r="AH21" i="4" s="1"/>
  <c r="I7" i="3"/>
  <c r="AI21" i="4" s="1"/>
  <c r="J7" i="3"/>
  <c r="AJ21" i="4" s="1"/>
  <c r="K7" i="3"/>
  <c r="AK21" i="4" s="1"/>
  <c r="L7" i="3"/>
  <c r="AL21" i="4" s="1"/>
  <c r="M7" i="3"/>
  <c r="AM21" i="4" s="1"/>
  <c r="N7" i="3"/>
  <c r="AN21" i="4" s="1"/>
  <c r="D8" i="3"/>
  <c r="AD22" i="4" s="1"/>
  <c r="E8" i="3"/>
  <c r="AE22" i="4" s="1"/>
  <c r="F8" i="3"/>
  <c r="AF22" i="4" s="1"/>
  <c r="G8" i="3"/>
  <c r="AG22" i="4" s="1"/>
  <c r="H8" i="3"/>
  <c r="AH22" i="4" s="1"/>
  <c r="I8" i="3"/>
  <c r="AI22" i="4" s="1"/>
  <c r="J8" i="3"/>
  <c r="AJ22" i="4" s="1"/>
  <c r="K8" i="3"/>
  <c r="AK22" i="4" s="1"/>
  <c r="L8" i="3"/>
  <c r="AL22" i="4" s="1"/>
  <c r="M8" i="3"/>
  <c r="AM22" i="4" s="1"/>
  <c r="N8" i="3"/>
  <c r="AN22" i="4" s="1"/>
  <c r="D9" i="3"/>
  <c r="E9" i="3"/>
  <c r="F9" i="3"/>
  <c r="G9" i="3"/>
  <c r="H9" i="3"/>
  <c r="I9" i="3"/>
  <c r="J9" i="3"/>
  <c r="K9" i="3"/>
  <c r="L9" i="3"/>
  <c r="M9" i="3"/>
  <c r="N9" i="3"/>
  <c r="D10" i="3"/>
  <c r="AD24" i="4" s="1"/>
  <c r="E10" i="3"/>
  <c r="AE24" i="4" s="1"/>
  <c r="F10" i="3"/>
  <c r="AF24" i="4" s="1"/>
  <c r="G10" i="3"/>
  <c r="AG24" i="4" s="1"/>
  <c r="H10" i="3"/>
  <c r="AH24" i="4" s="1"/>
  <c r="I10" i="3"/>
  <c r="AI24" i="4" s="1"/>
  <c r="J10" i="3"/>
  <c r="AJ24" i="4" s="1"/>
  <c r="K10" i="3"/>
  <c r="AK24" i="4" s="1"/>
  <c r="L10" i="3"/>
  <c r="AL24" i="4" s="1"/>
  <c r="M10" i="3"/>
  <c r="AM24" i="4" s="1"/>
  <c r="N10" i="3"/>
  <c r="AN24" i="4" s="1"/>
  <c r="D11" i="3"/>
  <c r="AD25" i="4" s="1"/>
  <c r="E11" i="3"/>
  <c r="AE25" i="4" s="1"/>
  <c r="F11" i="3"/>
  <c r="AF25" i="4" s="1"/>
  <c r="G11" i="3"/>
  <c r="AG25" i="4" s="1"/>
  <c r="H11" i="3"/>
  <c r="AH25" i="4" s="1"/>
  <c r="I11" i="3"/>
  <c r="AI25" i="4" s="1"/>
  <c r="J11" i="3"/>
  <c r="AJ25" i="4" s="1"/>
  <c r="K11" i="3"/>
  <c r="AK25" i="4" s="1"/>
  <c r="L11" i="3"/>
  <c r="AL25" i="4" s="1"/>
  <c r="M11" i="3"/>
  <c r="AM25" i="4" s="1"/>
  <c r="N11" i="3"/>
  <c r="AN25" i="4" s="1"/>
  <c r="D12" i="3"/>
  <c r="AD26" i="4" s="1"/>
  <c r="E12" i="3"/>
  <c r="AE26" i="4" s="1"/>
  <c r="F12" i="3"/>
  <c r="AF26" i="4" s="1"/>
  <c r="G12" i="3"/>
  <c r="AG26" i="4" s="1"/>
  <c r="H12" i="3"/>
  <c r="AH26" i="4" s="1"/>
  <c r="I12" i="3"/>
  <c r="AI26" i="4" s="1"/>
  <c r="J12" i="3"/>
  <c r="AJ26" i="4" s="1"/>
  <c r="K12" i="3"/>
  <c r="AK26" i="4" s="1"/>
  <c r="L12" i="3"/>
  <c r="AL26" i="4" s="1"/>
  <c r="M12" i="3"/>
  <c r="AM26" i="4" s="1"/>
  <c r="N12" i="3"/>
  <c r="AN26" i="4" s="1"/>
  <c r="D13" i="3"/>
  <c r="AD27" i="4" s="1"/>
  <c r="E13" i="3"/>
  <c r="AE27" i="4" s="1"/>
  <c r="F13" i="3"/>
  <c r="AF27" i="4" s="1"/>
  <c r="G13" i="3"/>
  <c r="AG27" i="4" s="1"/>
  <c r="H13" i="3"/>
  <c r="AH27" i="4" s="1"/>
  <c r="I13" i="3"/>
  <c r="AI27" i="4" s="1"/>
  <c r="J13" i="3"/>
  <c r="AJ27" i="4" s="1"/>
  <c r="K13" i="3"/>
  <c r="AK27" i="4" s="1"/>
  <c r="L13" i="3"/>
  <c r="AL27" i="4" s="1"/>
  <c r="M13" i="3"/>
  <c r="AM27" i="4" s="1"/>
  <c r="N13" i="3"/>
  <c r="AN27" i="4" s="1"/>
  <c r="D14" i="3"/>
  <c r="AD28" i="4" s="1"/>
  <c r="E14" i="3"/>
  <c r="AE28" i="4" s="1"/>
  <c r="F14" i="3"/>
  <c r="AF28" i="4" s="1"/>
  <c r="G14" i="3"/>
  <c r="AG28" i="4" s="1"/>
  <c r="H14" i="3"/>
  <c r="AH28" i="4" s="1"/>
  <c r="I14" i="3"/>
  <c r="AI28" i="4" s="1"/>
  <c r="J14" i="3"/>
  <c r="AJ28" i="4" s="1"/>
  <c r="K14" i="3"/>
  <c r="AK28" i="4" s="1"/>
  <c r="L14" i="3"/>
  <c r="AL28" i="4" s="1"/>
  <c r="M14" i="3"/>
  <c r="AM28" i="4" s="1"/>
  <c r="N14" i="3"/>
  <c r="AN28" i="4" s="1"/>
  <c r="C14" i="3"/>
  <c r="C13" i="3"/>
  <c r="C12" i="3"/>
  <c r="C11" i="3"/>
  <c r="C10" i="3"/>
  <c r="C9" i="3"/>
  <c r="C8" i="3"/>
  <c r="AC22" i="4" s="1"/>
  <c r="C7" i="3"/>
  <c r="AC21" i="4" s="1"/>
  <c r="C6" i="3"/>
  <c r="AC20" i="4" s="1"/>
  <c r="B6" i="3"/>
  <c r="AB20" i="4" s="1"/>
  <c r="AB59" i="4" s="1"/>
  <c r="B7" i="3"/>
  <c r="AB21" i="4" s="1"/>
  <c r="AB60" i="4" s="1"/>
  <c r="B8" i="3"/>
  <c r="B9" i="3"/>
  <c r="AB23" i="4" s="1"/>
  <c r="AB62" i="4" s="1"/>
  <c r="B10" i="3"/>
  <c r="AB24" i="4" s="1"/>
  <c r="AB63" i="4" s="1"/>
  <c r="B11" i="3"/>
  <c r="AB25" i="4" s="1"/>
  <c r="AB64" i="4" s="1"/>
  <c r="B12" i="3"/>
  <c r="AB26" i="4" s="1"/>
  <c r="AB65" i="4" s="1"/>
  <c r="B13" i="3"/>
  <c r="AB27" i="4" s="1"/>
  <c r="AB66" i="4" s="1"/>
  <c r="B14" i="3"/>
  <c r="AB28" i="4" s="1"/>
  <c r="AB67" i="4" s="1"/>
  <c r="B5" i="3"/>
  <c r="AB19" i="4" s="1"/>
  <c r="AB58" i="4" s="1"/>
  <c r="C16" i="5" l="1"/>
  <c r="AI19" i="4"/>
  <c r="I4" i="3"/>
  <c r="AH19" i="4"/>
  <c r="H4" i="3"/>
  <c r="AG19" i="4"/>
  <c r="G4" i="3"/>
  <c r="AN19" i="4"/>
  <c r="N4" i="3"/>
  <c r="AF19" i="4"/>
  <c r="F4" i="3"/>
  <c r="AM19" i="4"/>
  <c r="M4" i="3"/>
  <c r="AE19" i="4"/>
  <c r="AE58" i="4" s="1"/>
  <c r="AF58" i="4" s="1"/>
  <c r="E4" i="3"/>
  <c r="AL19" i="4"/>
  <c r="L4" i="3"/>
  <c r="AD19" i="4"/>
  <c r="AD58" i="4" s="1"/>
  <c r="D4" i="3"/>
  <c r="AK19" i="4"/>
  <c r="K4" i="3"/>
  <c r="C4" i="3"/>
  <c r="AJ19" i="4"/>
  <c r="J4" i="3"/>
  <c r="O24" i="5"/>
  <c r="AC37" i="4" s="1"/>
  <c r="O9" i="3"/>
  <c r="AB14" i="4" a="1"/>
  <c r="AB14" i="4" s="1"/>
  <c r="F57" i="5"/>
  <c r="D57" i="5"/>
  <c r="AC28" i="4"/>
  <c r="AC67" i="4" s="1"/>
  <c r="O14" i="3"/>
  <c r="AC27" i="4"/>
  <c r="AD66" i="4" s="1"/>
  <c r="AE66" i="4" s="1"/>
  <c r="AF66" i="4" s="1"/>
  <c r="AG66" i="4" s="1"/>
  <c r="AH66" i="4" s="1"/>
  <c r="AI66" i="4" s="1"/>
  <c r="AJ66" i="4" s="1"/>
  <c r="AK66" i="4" s="1"/>
  <c r="AL66" i="4" s="1"/>
  <c r="AM66" i="4" s="1"/>
  <c r="AN66" i="4" s="1"/>
  <c r="O13" i="3"/>
  <c r="AC26" i="4"/>
  <c r="AD65" i="4" s="1"/>
  <c r="AE65" i="4" s="1"/>
  <c r="AF65" i="4" s="1"/>
  <c r="AG65" i="4" s="1"/>
  <c r="AH65" i="4" s="1"/>
  <c r="AI65" i="4" s="1"/>
  <c r="AJ65" i="4" s="1"/>
  <c r="AK65" i="4" s="1"/>
  <c r="AL65" i="4" s="1"/>
  <c r="AM65" i="4" s="1"/>
  <c r="AN65" i="4" s="1"/>
  <c r="O12" i="3"/>
  <c r="AC25" i="4"/>
  <c r="AC64" i="4" s="1"/>
  <c r="O11" i="3"/>
  <c r="AC24" i="4"/>
  <c r="AC63" i="4" s="1"/>
  <c r="O10" i="3"/>
  <c r="O17" i="5"/>
  <c r="AC36" i="4" s="1"/>
  <c r="AC54" i="4"/>
  <c r="AC59" i="4"/>
  <c r="AD59" i="4"/>
  <c r="AE59" i="4" s="1"/>
  <c r="AF59" i="4" s="1"/>
  <c r="AG59" i="4" s="1"/>
  <c r="AH59" i="4" s="1"/>
  <c r="AI59" i="4" s="1"/>
  <c r="AJ59" i="4" s="1"/>
  <c r="AK59" i="4" s="1"/>
  <c r="AL59" i="4" s="1"/>
  <c r="AM59" i="4" s="1"/>
  <c r="AN59" i="4" s="1"/>
  <c r="AK23" i="4"/>
  <c r="AJ23" i="4"/>
  <c r="AI23" i="4"/>
  <c r="AI29" i="4" s="1"/>
  <c r="AH23" i="4"/>
  <c r="AM23" i="4"/>
  <c r="AL23" i="4"/>
  <c r="AC23" i="4"/>
  <c r="AG23" i="4"/>
  <c r="AE23" i="4"/>
  <c r="AD23" i="4"/>
  <c r="AD29" i="4" s="1"/>
  <c r="AN23" i="4"/>
  <c r="AF23" i="4"/>
  <c r="AF29" i="4" s="1"/>
  <c r="AD60" i="4"/>
  <c r="AE60" i="4" s="1"/>
  <c r="AF60" i="4" s="1"/>
  <c r="AG60" i="4" s="1"/>
  <c r="AH60" i="4" s="1"/>
  <c r="AI60" i="4" s="1"/>
  <c r="AJ60" i="4" s="1"/>
  <c r="AK60" i="4" s="1"/>
  <c r="AL60" i="4" s="1"/>
  <c r="AM60" i="4" s="1"/>
  <c r="AN60" i="4" s="1"/>
  <c r="AC60" i="4"/>
  <c r="AD61" i="4"/>
  <c r="AC61" i="4"/>
  <c r="AB22" i="4"/>
  <c r="AB61" i="4" s="1"/>
  <c r="O50" i="3"/>
  <c r="O42" i="3"/>
  <c r="O35" i="3"/>
  <c r="O29" i="3"/>
  <c r="AG58" i="4" l="1"/>
  <c r="AH58" i="4" s="1"/>
  <c r="AI58" i="4" s="1"/>
  <c r="AJ58" i="4" s="1"/>
  <c r="AK58" i="4" s="1"/>
  <c r="AL58" i="4" s="1"/>
  <c r="AM58" i="4" s="1"/>
  <c r="AN58" i="4" s="1"/>
  <c r="AN29" i="4"/>
  <c r="AE29" i="4"/>
  <c r="AG29" i="4"/>
  <c r="AM29" i="4"/>
  <c r="AH29" i="4"/>
  <c r="AJ29" i="4"/>
  <c r="AK29" i="4"/>
  <c r="AL29" i="4"/>
  <c r="O16" i="5"/>
  <c r="O57" i="5" s="1"/>
  <c r="AD67" i="4"/>
  <c r="AE67" i="4" s="1"/>
  <c r="AF67" i="4" s="1"/>
  <c r="AG67" i="4" s="1"/>
  <c r="AH67" i="4" s="1"/>
  <c r="AI67" i="4" s="1"/>
  <c r="AJ67" i="4" s="1"/>
  <c r="AK67" i="4" s="1"/>
  <c r="AL67" i="4" s="1"/>
  <c r="AM67" i="4" s="1"/>
  <c r="AN67" i="4" s="1"/>
  <c r="AD63" i="4"/>
  <c r="AE63" i="4" s="1"/>
  <c r="AF63" i="4" s="1"/>
  <c r="AG63" i="4" s="1"/>
  <c r="AH63" i="4" s="1"/>
  <c r="AI63" i="4" s="1"/>
  <c r="AJ63" i="4" s="1"/>
  <c r="AK63" i="4" s="1"/>
  <c r="AL63" i="4" s="1"/>
  <c r="AM63" i="4" s="1"/>
  <c r="AN63" i="4" s="1"/>
  <c r="AC65" i="4"/>
  <c r="AC66" i="4"/>
  <c r="AD64" i="4"/>
  <c r="AE64" i="4" s="1"/>
  <c r="AF64" i="4" s="1"/>
  <c r="AG64" i="4" s="1"/>
  <c r="AH64" i="4" s="1"/>
  <c r="AI64" i="4" s="1"/>
  <c r="AJ64" i="4" s="1"/>
  <c r="AK64" i="4" s="1"/>
  <c r="AL64" i="4" s="1"/>
  <c r="AM64" i="4" s="1"/>
  <c r="AN64" i="4" s="1"/>
  <c r="C57" i="5"/>
  <c r="AE72" i="4" s="1" a="1"/>
  <c r="AE72" i="4" s="1"/>
  <c r="AC62" i="4"/>
  <c r="AD62" i="4"/>
  <c r="AC29" i="4"/>
  <c r="AE61" i="4"/>
  <c r="O8" i="3"/>
  <c r="O6" i="3"/>
  <c r="G17" i="3"/>
  <c r="N17" i="3"/>
  <c r="O23" i="3"/>
  <c r="O43" i="3"/>
  <c r="O52" i="3"/>
  <c r="O38" i="3"/>
  <c r="O45" i="3"/>
  <c r="O53" i="3"/>
  <c r="O37" i="3"/>
  <c r="O39" i="3"/>
  <c r="O46" i="3"/>
  <c r="O54" i="3"/>
  <c r="O30" i="3"/>
  <c r="O51" i="3"/>
  <c r="O32" i="3"/>
  <c r="L17" i="3"/>
  <c r="D17" i="3"/>
  <c r="O26" i="3"/>
  <c r="O47" i="3"/>
  <c r="O55" i="3"/>
  <c r="O36" i="3"/>
  <c r="O25" i="3"/>
  <c r="O19" i="3"/>
  <c r="O20" i="3"/>
  <c r="O22" i="3"/>
  <c r="F17" i="3"/>
  <c r="I17" i="3"/>
  <c r="O27" i="3"/>
  <c r="O31" i="3"/>
  <c r="I24" i="3"/>
  <c r="O40" i="3"/>
  <c r="L34" i="3"/>
  <c r="D34" i="3"/>
  <c r="O48" i="3"/>
  <c r="O49" i="3"/>
  <c r="G41" i="3"/>
  <c r="O44" i="3"/>
  <c r="O7" i="3"/>
  <c r="O18" i="3"/>
  <c r="O33" i="3"/>
  <c r="O5" i="3"/>
  <c r="O21" i="3"/>
  <c r="O28" i="3"/>
  <c r="J17" i="3"/>
  <c r="H17" i="3"/>
  <c r="M24" i="3"/>
  <c r="E24" i="3"/>
  <c r="H24" i="3"/>
  <c r="K24" i="3"/>
  <c r="M34" i="3"/>
  <c r="E34" i="3"/>
  <c r="H34" i="3"/>
  <c r="K34" i="3"/>
  <c r="N41" i="3"/>
  <c r="F41" i="3"/>
  <c r="M41" i="3"/>
  <c r="E41" i="3"/>
  <c r="H41" i="3"/>
  <c r="K41" i="3"/>
  <c r="L24" i="3"/>
  <c r="D24" i="3"/>
  <c r="G24" i="3"/>
  <c r="J24" i="3"/>
  <c r="G34" i="3"/>
  <c r="J34" i="3"/>
  <c r="I41" i="3"/>
  <c r="L41" i="3"/>
  <c r="D41" i="3"/>
  <c r="J41" i="3"/>
  <c r="N24" i="3"/>
  <c r="F24" i="3"/>
  <c r="N34" i="3"/>
  <c r="F34" i="3"/>
  <c r="I34" i="3"/>
  <c r="M17" i="3"/>
  <c r="E17" i="3"/>
  <c r="K17" i="3"/>
  <c r="C41" i="3"/>
  <c r="C34" i="3"/>
  <c r="C24" i="3"/>
  <c r="C17" i="3"/>
  <c r="C16" i="3" l="1"/>
  <c r="L16" i="3"/>
  <c r="D16" i="3"/>
  <c r="G16" i="3"/>
  <c r="AD76" i="4" s="1"/>
  <c r="AD72" i="4"/>
  <c r="K16" i="3"/>
  <c r="AD80" i="4" s="1"/>
  <c r="H16" i="3"/>
  <c r="AD77" i="4" s="1"/>
  <c r="E16" i="3"/>
  <c r="J16" i="3"/>
  <c r="AD79" i="4" s="1"/>
  <c r="M16" i="3"/>
  <c r="AD82" i="4" s="1"/>
  <c r="I16" i="3"/>
  <c r="AD78" i="4" s="1"/>
  <c r="F16" i="3"/>
  <c r="AD75" i="4" s="1"/>
  <c r="N16" i="3"/>
  <c r="AD83" i="4" s="1"/>
  <c r="AD73" i="4"/>
  <c r="O17" i="3"/>
  <c r="AB36" i="4" s="1"/>
  <c r="AD81" i="4"/>
  <c r="AC40" i="4"/>
  <c r="AC68" i="4"/>
  <c r="C59" i="5"/>
  <c r="D59" i="5" s="1"/>
  <c r="E59" i="5" s="1"/>
  <c r="F59" i="5" s="1"/>
  <c r="G59" i="5" s="1"/>
  <c r="H59" i="5" s="1"/>
  <c r="I59" i="5" s="1"/>
  <c r="J59" i="5" s="1"/>
  <c r="K59" i="5" s="1"/>
  <c r="L59" i="5" s="1"/>
  <c r="M59" i="5" s="1"/>
  <c r="N59" i="5" s="1"/>
  <c r="AB10" i="4" a="1"/>
  <c r="AB10" i="4" s="1"/>
  <c r="AB13" i="4" a="1"/>
  <c r="AB13" i="4" s="1"/>
  <c r="AO24" i="4"/>
  <c r="AB49" i="4"/>
  <c r="AO27" i="4"/>
  <c r="AB52" i="4"/>
  <c r="AO28" i="4"/>
  <c r="AB53" i="4"/>
  <c r="AB4" i="4" a="1"/>
  <c r="AB4" i="4" s="1"/>
  <c r="AO26" i="4"/>
  <c r="AB51" i="4"/>
  <c r="AB7" i="4" a="1"/>
  <c r="AB7" i="4" s="1"/>
  <c r="AO25" i="4"/>
  <c r="AB50" i="4"/>
  <c r="AB45" i="4"/>
  <c r="AO20" i="4"/>
  <c r="AE62" i="4"/>
  <c r="AD68" i="4"/>
  <c r="AO23" i="4"/>
  <c r="AB48" i="4"/>
  <c r="AO19" i="4"/>
  <c r="AB44" i="4"/>
  <c r="AB46" i="4"/>
  <c r="AO21" i="4"/>
  <c r="AF61" i="4"/>
  <c r="AO22" i="4"/>
  <c r="AB47" i="4"/>
  <c r="O41" i="3"/>
  <c r="AB39" i="4" s="1"/>
  <c r="O34" i="3"/>
  <c r="AB38" i="4" s="1"/>
  <c r="O24" i="3"/>
  <c r="AB37" i="4" s="1"/>
  <c r="O4" i="3"/>
  <c r="C57" i="3" l="1"/>
  <c r="O16" i="3"/>
  <c r="N57" i="3"/>
  <c r="AD74" i="4"/>
  <c r="AG72" i="4" a="1"/>
  <c r="AG72" i="4" s="1"/>
  <c r="AF73" i="4"/>
  <c r="L57" i="3"/>
  <c r="H57" i="3"/>
  <c r="D57" i="3"/>
  <c r="I57" i="3"/>
  <c r="K57" i="3"/>
  <c r="E57" i="3"/>
  <c r="AF72" i="4"/>
  <c r="F57" i="3"/>
  <c r="G57" i="3"/>
  <c r="J57" i="3"/>
  <c r="M57" i="3"/>
  <c r="AF62" i="4"/>
  <c r="AE68" i="4"/>
  <c r="AG61" i="4"/>
  <c r="AB54" i="4"/>
  <c r="AF74" i="4" l="1"/>
  <c r="AF75" i="4" s="1"/>
  <c r="AF76" i="4" s="1"/>
  <c r="AF77" i="4" s="1"/>
  <c r="AF78" i="4" s="1"/>
  <c r="AF79" i="4" s="1"/>
  <c r="AF80" i="4" s="1"/>
  <c r="AF81" i="4" s="1"/>
  <c r="AF82" i="4" s="1"/>
  <c r="AF83" i="4" s="1"/>
  <c r="AG62" i="4"/>
  <c r="AF68" i="4"/>
  <c r="AH61" i="4"/>
  <c r="O57" i="3"/>
  <c r="AB40" i="4"/>
  <c r="AH62" i="4" l="1"/>
  <c r="AG68" i="4"/>
  <c r="AI61" i="4"/>
  <c r="AI62" i="4" l="1"/>
  <c r="AH68" i="4"/>
  <c r="AJ61" i="4"/>
  <c r="AJ62" i="4" l="1"/>
  <c r="AI68" i="4"/>
  <c r="AK61" i="4"/>
  <c r="AK62" i="4" l="1"/>
  <c r="AJ68" i="4"/>
  <c r="AL61" i="4"/>
  <c r="AL62" i="4" l="1"/>
  <c r="AK68" i="4"/>
  <c r="AM61" i="4"/>
  <c r="AM62" i="4" l="1"/>
  <c r="AL68" i="4"/>
  <c r="AN61" i="4"/>
  <c r="AN62" i="4" l="1"/>
  <c r="AN68" i="4" s="1"/>
  <c r="AM68"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Oona</author>
  </authors>
  <commentList>
    <comment ref="C14" authorId="0" shapeId="0" xr:uid="{0F0A7337-7A89-B94B-AA98-4B47CB1F33FE}">
      <text>
        <r>
          <rPr>
            <b/>
            <sz val="10"/>
            <color rgb="FF000000"/>
            <rFont val="Tahoma"/>
            <family val="2"/>
          </rPr>
          <t>Oona:</t>
        </r>
        <r>
          <rPr>
            <sz val="10"/>
            <color rgb="FF000000"/>
            <rFont val="Tahoma"/>
            <family val="2"/>
          </rPr>
          <t xml:space="preserve">
</t>
        </r>
        <r>
          <rPr>
            <sz val="10"/>
            <color rgb="FF000000"/>
            <rFont val="Tahoma"/>
            <family val="2"/>
          </rPr>
          <t>(Osakeyhtiöille)
Poistoilla tarkoitetaan esim. laitteen ostosta koituneen kulun jakamista useammalle vuodelle. Poistoja tehdään sellaisista koneista tai kalustosta, jonka käyttöikä on yli 3 vuotta ja hankintahinta yli 1200 €. Poistot vaikuttavat verotukseen. Kysy lisää poistoista kirjanpitäjältäsi.</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<sst xmlns="http://schemas.openxmlformats.org/spreadsheetml/2006/main" count="370" uniqueCount="126">
  <si>
    <t xml:space="preserve">Tervetuloa pienyrityksen budjetoinnin työkaluun! </t>
  </si>
  <si>
    <t>Tämän työkalun tarkoituksena on helpottaa vuosittaisen budjetin tekemistä ja havainnollistaa erilaisten kulu- ja tuottoerien vaikutusta kokonaisbudjettiin. Tälle välilehdelle syötetään ensin tiedot kuluista ja tuotoista, jonka jälkeen lukuja voidaan tarkastella seuraavilta välilehdiltä.</t>
  </si>
  <si>
    <t>Arvio kuluista ja tuotoista</t>
  </si>
  <si>
    <t>Syötä alle tiedot yrityksesi erilaisista kuluista. Voit kysyä kirjanpitäjältäsi tarkat tiedot edelliseltä vuodelta tai syöttää oman arviosi mukaan.</t>
  </si>
  <si>
    <r>
      <t xml:space="preserve">Ensin syötetään kiinteät kulut, eli kulut jotka pysyvät samana myynnin määrästä riippumatta. Voit syöttää kulut joko kuukausittaisina tai vuosittaisina valitsemalla kulun kohdalta pudotusvalikosta €/kk tai €/vuosi. </t>
    </r>
    <r>
      <rPr>
        <b/>
        <sz val="12"/>
        <color theme="8" tint="-0.89999084444715716"/>
        <rFont val="Aptos Narrow"/>
        <scheme val="minor"/>
      </rPr>
      <t>Syötä kulut ilman miinusmerkkiä.</t>
    </r>
  </si>
  <si>
    <t>Kiinteät kulut</t>
  </si>
  <si>
    <t>Toimitilat ja kalusto</t>
  </si>
  <si>
    <t>Summa</t>
  </si>
  <si>
    <t>Toimitilavuokra</t>
  </si>
  <si>
    <t>€/kk</t>
  </si>
  <si>
    <t>Toimitilan huolto ja ylläpito</t>
  </si>
  <si>
    <t>Uudet laitteet ja kalusto</t>
  </si>
  <si>
    <t>€/vuosi</t>
  </si>
  <si>
    <t>Laitteiden ja kaluston poistot</t>
  </si>
  <si>
    <t>Laitevuokrat</t>
  </si>
  <si>
    <t>Muut toimitila- ja kalustokulut</t>
  </si>
  <si>
    <t>Palvelut ja lisenssit</t>
  </si>
  <si>
    <t>Kirjanpito</t>
  </si>
  <si>
    <t>Ohjelmistojen lisenssit</t>
  </si>
  <si>
    <t>Puhelinkulut</t>
  </si>
  <si>
    <t>Verkkosivujen ylläpito</t>
  </si>
  <si>
    <t>Internet</t>
  </si>
  <si>
    <t>Järjestöjen ja liittojen jäsenmaksut</t>
  </si>
  <si>
    <t>Patentti ja IPR kulut</t>
  </si>
  <si>
    <t>Pankkikulut</t>
  </si>
  <si>
    <t>Muut palvelukulut</t>
  </si>
  <si>
    <t>Henkilöstökulut</t>
  </si>
  <si>
    <t>Oma palkka (brutto)</t>
  </si>
  <si>
    <t>Yrittäjän eläkevakuutus</t>
  </si>
  <si>
    <t>Yrittäjän työttömyysturvavakuutus</t>
  </si>
  <si>
    <t>Työntekijöiden palkat</t>
  </si>
  <si>
    <t>Työntekijöiden vakuutukset</t>
  </si>
  <si>
    <t>Muut henkilöstökulut</t>
  </si>
  <si>
    <t xml:space="preserve">Seuraavaksi syötetään muuttuvat kulut, eli sellaiset kulut, jotka useimmiten kasvavat myynnin kasvaessa. </t>
  </si>
  <si>
    <t>Muuttuvat kulut</t>
  </si>
  <si>
    <t>Toimistotarvikkeet</t>
  </si>
  <si>
    <t>Markkinointikulut</t>
  </si>
  <si>
    <t>Sähkö</t>
  </si>
  <si>
    <t>Ostopalvelut</t>
  </si>
  <si>
    <t>Raaka-aineet</t>
  </si>
  <si>
    <t>Pakkausmateriaalit</t>
  </si>
  <si>
    <t>Kuljetuskulut</t>
  </si>
  <si>
    <t>Postikulut</t>
  </si>
  <si>
    <t>Varastokulut</t>
  </si>
  <si>
    <t>Matkakulut</t>
  </si>
  <si>
    <t>Edustuskulut</t>
  </si>
  <si>
    <t>Kirjat ja lehdet</t>
  </si>
  <si>
    <t>Koulutukset</t>
  </si>
  <si>
    <t>Muut muuttuvat kulut</t>
  </si>
  <si>
    <t>Seuraavaksi syötetään vielä arvio myynnistä. Tässäkin voit arvioida joko vuosittaista tai kuukausittaista myyntiä valitsemalla kpl/kk tai kpl/vuosi.</t>
  </si>
  <si>
    <t>Tuotteiden tai palveluiden hinnat</t>
  </si>
  <si>
    <t>Syötä tähän alle  myymäsi tuotteen tai palvelun nimi.</t>
  </si>
  <si>
    <t>Syötä tähän tuotteen tai palvelun yksikköhinta.</t>
  </si>
  <si>
    <t>Tuotteen tai palvelun nimi</t>
  </si>
  <si>
    <t>Hinta</t>
  </si>
  <si>
    <t>Suunniteltu myynti</t>
  </si>
  <si>
    <t>Tuote/palvelu 1</t>
  </si>
  <si>
    <t>€/kpl</t>
  </si>
  <si>
    <t>kpl/kk</t>
  </si>
  <si>
    <t>Tuote/palvelu 2</t>
  </si>
  <si>
    <t>Tuote/palvelu 3</t>
  </si>
  <si>
    <t>Tuote/palvelu 4</t>
  </si>
  <si>
    <t>Tuote/palvelu 5</t>
  </si>
  <si>
    <t>Tuote/palvelu 6</t>
  </si>
  <si>
    <t>kpl/vuosi</t>
  </si>
  <si>
    <t>Tuote/palvelu 7</t>
  </si>
  <si>
    <t>Tuote/palvelu 8</t>
  </si>
  <si>
    <t>Tuote/palvelu 9</t>
  </si>
  <si>
    <t>Tuote/palvelu 10</t>
  </si>
  <si>
    <t>Kuukausiperusteiset lisäkulut ja -tuotot</t>
  </si>
  <si>
    <t>Kulu</t>
  </si>
  <si>
    <t>Tuotto</t>
  </si>
  <si>
    <t>Tammikuu</t>
  </si>
  <si>
    <t>Helmikuu</t>
  </si>
  <si>
    <t>Maaliskuu</t>
  </si>
  <si>
    <t>Huhtikuu</t>
  </si>
  <si>
    <t>Toukokuu</t>
  </si>
  <si>
    <t>Kesäkuu</t>
  </si>
  <si>
    <t>Heinäkuu</t>
  </si>
  <si>
    <t>Elokuu</t>
  </si>
  <si>
    <t>Syyskuu</t>
  </si>
  <si>
    <t>Lokakuu</t>
  </si>
  <si>
    <t>Marraskuu</t>
  </si>
  <si>
    <t>Joulukuu</t>
  </si>
  <si>
    <t>Kun olet syöttänyt kaikki kulut ja tuotot, voit siirtyä tarkastelemaan lukuja "Budjetti"- välilehdelle.</t>
  </si>
  <si>
    <t>Budjetti</t>
  </si>
  <si>
    <t xml:space="preserve">Tältä sivulta löytyvät syöttämäsi kulut ja tuotot kerättynä yhteen budjetiksi. Sivun yläreunassa ja vasemmassa reunassa olevista + ja - painikkeista voidaan laajentaa ja supistaa näkymää haluamallasi tavalla. Voit myös kokeilla oikean reunan valikoista, miten eri kulujen ja tuottojen muutokset vaikuttaisivat budjettiin. </t>
  </si>
  <si>
    <t>Koko vuosi</t>
  </si>
  <si>
    <t>Tuotot</t>
  </si>
  <si>
    <t>Myynti 1</t>
  </si>
  <si>
    <t>Myynti 2</t>
  </si>
  <si>
    <t>Myynti 3</t>
  </si>
  <si>
    <t>Myynti 4</t>
  </si>
  <si>
    <t>Myynti 5</t>
  </si>
  <si>
    <t>Myynti 6</t>
  </si>
  <si>
    <t>Myynti 7</t>
  </si>
  <si>
    <t>Myynti 8</t>
  </si>
  <si>
    <t>Myynti 9</t>
  </si>
  <si>
    <t>Myynti 10</t>
  </si>
  <si>
    <t>Kulut</t>
  </si>
  <si>
    <t>Yhteensä</t>
  </si>
  <si>
    <t>Voit nyt halutessasi lisätä toteutuneita lukuja "Toteuma"-välilehdelle, tai hypätä suoraan välilehdelle "Kuvaajat", josta löytyy erilaisia kuvaajia, joiden tarkoitus on havainnollistaa lukuja.</t>
  </si>
  <si>
    <t>Toteutuneet kulut ja tuotot</t>
  </si>
  <si>
    <r>
      <t xml:space="preserve">Tälle välilehdelle voit syöttää kuukausittain toteutuneet kulut ja tuotot. Nämä luvut päivittyvät myös "Dashboard" välilehdelle, jolloin sinun on helppo seurata toteutuneiden lukujen ja budjetoitujen lukujen eroja. </t>
    </r>
    <r>
      <rPr>
        <b/>
        <sz val="14"/>
        <color theme="2" tint="-0.499984740745262"/>
        <rFont val="Aptos Narrow"/>
        <scheme val="minor"/>
      </rPr>
      <t>Muistathan syöttää luvut ilman miinusmerkkejä.</t>
    </r>
  </si>
  <si>
    <t>Muistiinpanoja</t>
  </si>
  <si>
    <t>Syötettyäsi luvut, voit siirtyä "Kuvaajat" välilehdelle tarkastelemaan niitä visuaalisessa muodossa.</t>
  </si>
  <si>
    <t>Kuvaajat</t>
  </si>
  <si>
    <t>Tähän osioon on kerätty syöttämiäsi lukuja visuaaliseen muotoon. Tiedot päivittyvät automaattisesti syöttämiesi lukujen mukaan. Myös "Budjetti"-välilehdellä syötetyt muutokset näkyvät näissä kuvaajissa. Kuvaajissa voit nähdä myös toteutuneet luvut sitä mukaa kun syötät niitä "Toteuma" välilehdelle.</t>
  </si>
  <si>
    <t>Vuosittaiset kulut</t>
  </si>
  <si>
    <t>Näissä kuvaajissa on eriteltynä erilaiset kulut. Kulujen kuvaajissa budjetin luvut löytyvät vasemmalta ja toteutuneet kulut oikealta tumman liilalla värillä.</t>
  </si>
  <si>
    <t>Toteuma</t>
  </si>
  <si>
    <t>Satunnaiset</t>
  </si>
  <si>
    <t>Kuluerä</t>
  </si>
  <si>
    <t>Kassavirta</t>
  </si>
  <si>
    <t>Toteutunut</t>
  </si>
  <si>
    <t>Kumulatiivinen budjetti</t>
  </si>
  <si>
    <t>Kumulatiivinen toteuma</t>
  </si>
  <si>
    <t>Tulos</t>
  </si>
  <si>
    <t>Tässä kuvaajassa näkyy kuukausittaiset tulokset palkkeina. Viivana näkyy kumulatiivinen tulos, eli kertyvä tulos, joka saadaan, kun kuukausittaiset tulokset lasketaan yhteen. Joulukuun kohdalla näkyy siis koko vuoden tulos. Budjetin luvut näkyvät liilalla värillä ja toteutuneet luvut harmaalla.</t>
  </si>
  <si>
    <t>Satunnaiset tuotot</t>
  </si>
  <si>
    <t>Satunnaiset kulut</t>
  </si>
  <si>
    <t>Muistiinpanoja:</t>
  </si>
  <si>
    <t>Jos tiedät, että jossain kuussa tulee tiettyjä kuluja tai tuottoja, jotka eivät toistu joka kuukausi, voit lisätä ne tähän. Muistiinpanoihin voit lisätä itsellesi muistiin, mihin kyseinen kulu/tuotto liittyy.</t>
  </si>
  <si>
    <t>Esim. mainokset, markkinointimateriaalit tms.</t>
  </si>
  <si>
    <t>Sisältäen lämmitys- ja vesimaksut</t>
  </si>
  <si>
    <t>Esim. toimitilan vakuutus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</si>
</sst>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0.00\ %;\-0.00%"/>
  </numFmts>
  <fonts count="20" x14ac:knownFonts="1">
    <font>
      <sz val="12"/>
      <color theme="1"/>
      <name val="Aptos Narrow"/>
      <family val="2"/>
      <scheme val="minor"/>
    </font>
    <font>
      <sz val="10"/>
      <color rgb="FF000000"/>
      <name val="Tahoma"/>
      <family val="2"/>
    </font>
    <font>
      <b/>
      <sz val="10"/>
      <color rgb="FF000000"/>
      <name val="Tahoma"/>
      <family val="2"/>
    </font>
    <font>
      <sz val="8"/>
      <name val="Aptos Narrow"/>
      <family val="2"/>
      <scheme val="minor"/>
    </font>
    <font>
      <b/>
      <sz val="14"/>
      <color theme="8" tint="-0.89999084444715716"/>
      <name val="Aptos Narrow"/>
      <scheme val="minor"/>
    </font>
    <font>
      <sz val="12"/>
      <color theme="8" tint="-0.89999084444715716"/>
      <name val="Aptos Narrow"/>
      <scheme val="minor"/>
    </font>
    <font>
      <b/>
      <sz val="12"/>
      <color theme="8" tint="-0.89999084444715716"/>
      <name val="Aptos Narrow"/>
      <scheme val="minor"/>
    </font>
    <font>
      <sz val="12"/>
      <color theme="8" tint="-0.89999084444715716"/>
      <name val="Aptos Narrow"/>
      <family val="2"/>
      <scheme val="minor"/>
    </font>
    <font>
      <sz val="12"/>
      <color theme="2" tint="-0.499984740745262"/>
      <name val="Aptos Narrow"/>
      <scheme val="minor"/>
    </font>
    <font>
      <sz val="12"/>
      <color theme="0"/>
      <name val="Aptos Narrow"/>
      <scheme val="minor"/>
    </font>
    <font>
      <b/>
      <sz val="14"/>
      <color theme="2" tint="-0.499984740745262"/>
      <name val="Aptos Narrow"/>
      <scheme val="minor"/>
    </font>
    <font>
      <b/>
      <sz val="26"/>
      <color theme="2" tint="-0.499984740745262"/>
      <name val="Aptos Narrow"/>
      <scheme val="minor"/>
    </font>
    <font>
      <b/>
      <sz val="18"/>
      <color theme="2" tint="-0.499984740745262"/>
      <name val="Aptos Narrow"/>
      <scheme val="minor"/>
    </font>
    <font>
      <sz val="14"/>
      <color theme="2" tint="-0.499984740745262"/>
      <name val="Aptos Narrow"/>
      <scheme val="minor"/>
    </font>
    <font>
      <sz val="14"/>
      <color theme="8" tint="-0.89999084444715716"/>
      <name val="Aptos Narrow"/>
      <scheme val="minor"/>
    </font>
    <font>
      <b/>
      <sz val="12"/>
      <color theme="2" tint="-0.499984740745262"/>
      <name val="Aptos Narrow"/>
      <scheme val="minor"/>
    </font>
    <font>
      <b/>
      <sz val="18"/>
      <color theme="8" tint="-0.89999084444715716"/>
      <name val="Aptos Narrow"/>
      <scheme val="minor"/>
    </font>
    <font>
      <sz val="16"/>
      <color theme="2" tint="-0.499984740745262"/>
      <name val="Aptos Narrow"/>
      <scheme val="minor"/>
    </font>
    <font>
      <sz val="12"/>
      <color rgb="FFFF0000"/>
      <name val="Aptos Narrow"/>
      <scheme val="minor"/>
    </font>
    <font>
      <b/>
      <sz val="12"/>
      <color theme="0"/>
      <name val="Aptos Narrow"/>
      <scheme val="minor"/>
    </font>
  </fonts>
  <fills count="10">
    <fill>
      <patternFill patternType="none"/>
    </fill>
    <fill>
      <patternFill patternType="gray125"/>
    </fill>
    <fill>
      <patternFill patternType="solid">
        <fgColor theme="0" tint="-0.14999847407452621"/>
        <bgColor indexed="64"/>
      </patternFill>
    </fill>
    <fill>
      <patternFill patternType="solid">
        <fgColor theme="6"/>
        <bgColor indexed="64"/>
      </patternFill>
    </fill>
    <fill>
      <patternFill patternType="solid">
        <fgColor theme="8"/>
        <bgColor indexed="64"/>
      </patternFill>
    </fill>
    <fill>
      <patternFill patternType="solid">
        <fgColor theme="5" tint="0.79998168889431442"/>
        <bgColor indexed="64"/>
      </patternFill>
    </fill>
    <fill>
      <patternFill patternType="solid">
        <fgColor rgb="FFFAFAFA"/>
        <bgColor indexed="64"/>
      </patternFill>
    </fill>
    <fill>
      <patternFill patternType="solid">
        <fgColor theme="4"/>
        <bgColor indexed="64"/>
      </patternFill>
    </fill>
    <fill>
      <patternFill patternType="solid">
        <fgColor theme="0" tint="-4.9989318521683403E-2"/>
        <bgColor indexed="64"/>
      </patternFill>
    </fill>
    <fill>
      <patternFill patternType="solid">
        <fgColor rgb="FFF9F3FF"/>
        <bgColor indexed="64"/>
      </patternFill>
    </fill>
  </fills>
  <borders count="33">
    <border>
      <left/>
      <right/>
      <top/>
      <bottom/>
      <diagonal/>
    </border>
    <border>
      <left/>
      <right/>
      <top style="thin">
        <color theme="8" tint="-9.9978637043366805E-2"/>
      </top>
      <bottom style="thin">
        <color theme="8" tint="-9.9978637043366805E-2"/>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style="medium">
        <color theme="2" tint="-0.499984740745262"/>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right/>
      <top/>
      <bottom style="thin">
        <color theme="0" tint="-0.249977111117893"/>
      </bottom>
      <diagonal/>
    </border>
    <border>
      <left style="thin">
        <color theme="0" tint="-0.249977111117893"/>
      </left>
      <right style="thin">
        <color theme="0" tint="-0.249977111117893"/>
      </right>
      <top style="thin">
        <color theme="0" tint="-0.249977111117893"/>
      </top>
      <bottom style="medium">
        <color indexed="64"/>
      </bottom>
      <diagonal/>
    </border>
    <border>
      <left style="thin">
        <color theme="0" tint="-0.249977111117893"/>
      </left>
      <right style="medium">
        <color theme="2" tint="-0.499984740745262"/>
      </right>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style="medium">
        <color theme="2" tint="-0.499984740745262"/>
      </right>
      <top style="thin">
        <color theme="0" tint="-0.249977111117893"/>
      </top>
      <bottom style="medium">
        <color indexed="64"/>
      </bottom>
      <diagonal/>
    </border>
    <border>
      <left/>
      <right style="thin">
        <color theme="0" tint="-0.249977111117893"/>
      </right>
      <top style="thin">
        <color theme="0" tint="-0.249977111117893"/>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theme="0" tint="-0.249977111117893"/>
      </left>
      <right style="thin">
        <color theme="0" tint="-0.249977111117893"/>
      </right>
      <top style="thin">
        <color theme="0" tint="-0.249977111117893"/>
      </top>
      <bottom style="thin">
        <color indexed="64"/>
      </bottom>
      <diagonal/>
    </border>
    <border>
      <left style="thin">
        <color theme="0" tint="-0.249977111117893"/>
      </left>
      <right style="medium">
        <color theme="2" tint="-0.499984740745262"/>
      </right>
      <top style="thin">
        <color theme="0" tint="-0.249977111117893"/>
      </top>
      <bottom style="thin">
        <color indexed="64"/>
      </bottom>
      <diagonal/>
    </border>
    <border>
      <left/>
      <right style="thin">
        <color theme="0" tint="-0.249977111117893"/>
      </right>
      <top style="thin">
        <color theme="0" tint="-0.249977111117893"/>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249977111117893"/>
      </left>
      <right style="thin">
        <color theme="0" tint="-0.249977111117893"/>
      </right>
      <top style="thin">
        <color theme="0" tint="-0.249977111117893"/>
      </top>
      <bottom/>
      <diagonal/>
    </border>
    <border>
      <left style="medium">
        <color theme="2" tint="-0.499984740745262"/>
      </left>
      <right style="thin">
        <color theme="0" tint="-0.249977111117893"/>
      </right>
      <top/>
      <bottom style="thin">
        <color theme="0" tint="-0.249977111117893"/>
      </bottom>
      <diagonal/>
    </border>
    <border>
      <left style="thin">
        <color theme="0" tint="-0.249977111117893"/>
      </left>
      <right style="thin">
        <color theme="0" tint="-0.249977111117893"/>
      </right>
      <top style="double">
        <color theme="8" tint="-0.89996032593768116"/>
      </top>
      <bottom style="thin">
        <color theme="0" tint="-0.249977111117893"/>
      </bottom>
      <diagonal/>
    </border>
    <border>
      <left style="thin">
        <color theme="0" tint="-0.249977111117893"/>
      </left>
      <right/>
      <top style="double">
        <color theme="8" tint="-0.89996032593768116"/>
      </top>
      <bottom style="thin">
        <color theme="0" tint="-0.249977111117893"/>
      </bottom>
      <diagonal/>
    </border>
    <border>
      <left style="medium">
        <color theme="2" tint="-0.499984740745262"/>
      </left>
      <right style="thin">
        <color theme="0" tint="-0.249977111117893"/>
      </right>
      <top style="double">
        <color theme="8" tint="-0.89996032593768116"/>
      </top>
      <bottom style="thin">
        <color theme="0" tint="-0.249977111117893"/>
      </bottom>
      <diagonal/>
    </border>
    <border>
      <left style="thin">
        <color theme="0" tint="-0.249977111117893"/>
      </left>
      <right style="thin">
        <color theme="0" tint="-0.249977111117893"/>
      </right>
      <top style="thin">
        <color theme="0" tint="-0.249977111117893"/>
      </top>
      <bottom style="double">
        <color indexed="64"/>
      </bottom>
      <diagonal/>
    </border>
    <border>
      <left style="thin">
        <color theme="0" tint="-0.249977111117893"/>
      </left>
      <right style="medium">
        <color theme="2" tint="-0.499984740745262"/>
      </right>
      <top style="thin">
        <color theme="0" tint="-0.249977111117893"/>
      </top>
      <bottom style="double">
        <color indexed="64"/>
      </bottom>
      <diagonal/>
    </border>
  </borders>
  <cellStyleXfs count="1">
    <xf numFmtId="0" fontId="0" fillId="0" borderId="0"/>
  </cellStyleXfs>
  <cellXfs count="155">
    <xf numFmtId="0" fontId="0" fillId="0" borderId="0" xfId="0"/>
    <xf numFmtId="0" fontId="5" fillId="0" borderId="0" xfId="0" applyFont="1"/>
    <xf numFmtId="0" fontId="6" fillId="0" borderId="0" xfId="0" applyFont="1"/>
    <xf numFmtId="164" fontId="5" fillId="0" borderId="0" xfId="0" applyNumberFormat="1" applyFont="1" applyAlignment="1">
      <alignment horizontal="center"/>
    </xf>
    <xf numFmtId="164" fontId="5" fillId="0" borderId="0" xfId="0" applyNumberFormat="1" applyFont="1"/>
    <xf numFmtId="0" fontId="5" fillId="0" borderId="0" xfId="0" applyFont="1" applyAlignment="1">
      <alignment horizontal="center" vertical="center"/>
    </xf>
    <xf numFmtId="164" fontId="5" fillId="0" borderId="0" xfId="0" applyNumberFormat="1" applyFont="1" applyAlignment="1">
      <alignment horizontal="center" vertical="center"/>
    </xf>
    <xf numFmtId="164" fontId="6" fillId="0" borderId="0" xfId="0" applyNumberFormat="1" applyFont="1"/>
    <xf numFmtId="0" fontId="7" fillId="0" borderId="0" xfId="0" applyFont="1" applyAlignment="1">
      <alignment horizontal="center" vertical="center"/>
    </xf>
    <xf numFmtId="0" fontId="7" fillId="0" borderId="0" xfId="0" applyFont="1"/>
    <xf numFmtId="0" fontId="5" fillId="0" borderId="1" xfId="0" applyFont="1" applyBorder="1"/>
    <xf numFmtId="164" fontId="5" fillId="0" borderId="1" xfId="0" applyNumberFormat="1" applyFont="1" applyBorder="1"/>
    <xf numFmtId="0" fontId="4" fillId="3" borderId="0" xfId="0" applyFont="1" applyFill="1"/>
    <xf numFmtId="0" fontId="6" fillId="0" borderId="0" xfId="0" applyFont="1" applyAlignment="1">
      <alignment horizontal="center"/>
    </xf>
    <xf numFmtId="165" fontId="7" fillId="0" borderId="0" xfId="0" applyNumberFormat="1" applyFont="1"/>
    <xf numFmtId="165" fontId="5" fillId="0" borderId="0" xfId="0" applyNumberFormat="1" applyFont="1"/>
    <xf numFmtId="164" fontId="6" fillId="0" borderId="0" xfId="0" applyNumberFormat="1" applyFont="1" applyAlignment="1">
      <alignment horizontal="center"/>
    </xf>
    <xf numFmtId="0" fontId="5" fillId="3" borderId="0" xfId="0" applyFont="1" applyFill="1"/>
    <xf numFmtId="0" fontId="8" fillId="0" borderId="0" xfId="0" applyFont="1"/>
    <xf numFmtId="0" fontId="8" fillId="3" borderId="0" xfId="0" applyFont="1" applyFill="1"/>
    <xf numFmtId="0" fontId="10" fillId="5" borderId="0" xfId="0" applyFont="1" applyFill="1"/>
    <xf numFmtId="0" fontId="8" fillId="5" borderId="0" xfId="0" applyFont="1" applyFill="1"/>
    <xf numFmtId="0" fontId="12" fillId="5" borderId="0" xfId="0" applyFont="1" applyFill="1"/>
    <xf numFmtId="0" fontId="11" fillId="3" borderId="0" xfId="0" applyFont="1" applyFill="1" applyAlignment="1">
      <alignment vertical="center"/>
    </xf>
    <xf numFmtId="164" fontId="9" fillId="0" borderId="0" xfId="0" applyNumberFormat="1" applyFont="1"/>
    <xf numFmtId="0" fontId="5" fillId="0" borderId="0" xfId="0" applyFont="1" applyAlignment="1">
      <alignment horizontal="left" vertical="center" wrapText="1"/>
    </xf>
    <xf numFmtId="0" fontId="6" fillId="0" borderId="0" xfId="0" applyFont="1" applyAlignment="1">
      <alignment horizontal="center" vertical="center"/>
    </xf>
    <xf numFmtId="0" fontId="5" fillId="0" borderId="0" xfId="0" applyFont="1" applyAlignment="1">
      <alignment vertical="center" wrapText="1"/>
    </xf>
    <xf numFmtId="0" fontId="5" fillId="0" borderId="0" xfId="0" applyFont="1" applyAlignment="1">
      <alignment wrapText="1"/>
    </xf>
    <xf numFmtId="0" fontId="5" fillId="0" borderId="2" xfId="0" applyFont="1" applyBorder="1"/>
    <xf numFmtId="0" fontId="6" fillId="0" borderId="2" xfId="0" applyFont="1" applyBorder="1"/>
    <xf numFmtId="0" fontId="6" fillId="2" borderId="2" xfId="0" applyFont="1" applyFill="1" applyBorder="1"/>
    <xf numFmtId="0" fontId="5" fillId="2" borderId="2" xfId="0" applyFont="1" applyFill="1" applyBorder="1"/>
    <xf numFmtId="164" fontId="6" fillId="2" borderId="2" xfId="0" applyNumberFormat="1" applyFont="1" applyFill="1" applyBorder="1"/>
    <xf numFmtId="164" fontId="5" fillId="6" borderId="2" xfId="0" applyNumberFormat="1" applyFont="1" applyFill="1" applyBorder="1"/>
    <xf numFmtId="164" fontId="5" fillId="0" borderId="2" xfId="0" applyNumberFormat="1" applyFont="1" applyBorder="1"/>
    <xf numFmtId="0" fontId="6" fillId="0" borderId="3" xfId="0" applyFont="1" applyBorder="1"/>
    <xf numFmtId="164" fontId="5" fillId="8" borderId="2" xfId="0" applyNumberFormat="1" applyFont="1" applyFill="1" applyBorder="1"/>
    <xf numFmtId="0" fontId="6" fillId="8" borderId="2" xfId="0" applyFont="1" applyFill="1" applyBorder="1"/>
    <xf numFmtId="0" fontId="6" fillId="0" borderId="2" xfId="0" applyFont="1" applyBorder="1" applyAlignment="1">
      <alignment horizontal="center"/>
    </xf>
    <xf numFmtId="0" fontId="6" fillId="9" borderId="2" xfId="0" applyFont="1" applyFill="1" applyBorder="1" applyAlignment="1">
      <alignment horizontal="center"/>
    </xf>
    <xf numFmtId="0" fontId="6" fillId="0" borderId="4" xfId="0" applyFont="1" applyBorder="1" applyAlignment="1">
      <alignment horizontal="center"/>
    </xf>
    <xf numFmtId="164" fontId="6" fillId="2" borderId="4" xfId="0" applyNumberFormat="1" applyFont="1" applyFill="1" applyBorder="1"/>
    <xf numFmtId="164" fontId="6" fillId="8" borderId="4" xfId="0" applyNumberFormat="1" applyFont="1" applyFill="1" applyBorder="1"/>
    <xf numFmtId="164" fontId="6" fillId="0" borderId="4" xfId="0" applyNumberFormat="1" applyFont="1" applyBorder="1"/>
    <xf numFmtId="0" fontId="6" fillId="0" borderId="5" xfId="0" applyFont="1" applyBorder="1" applyAlignment="1">
      <alignment horizontal="center"/>
    </xf>
    <xf numFmtId="164" fontId="6" fillId="2" borderId="5" xfId="0" applyNumberFormat="1" applyFont="1" applyFill="1" applyBorder="1"/>
    <xf numFmtId="164" fontId="5" fillId="0" borderId="5" xfId="0" applyNumberFormat="1" applyFont="1" applyBorder="1"/>
    <xf numFmtId="164" fontId="5" fillId="8" borderId="5" xfId="0" applyNumberFormat="1" applyFont="1" applyFill="1" applyBorder="1"/>
    <xf numFmtId="0" fontId="5" fillId="0" borderId="0" xfId="0" applyFont="1" applyAlignment="1">
      <alignment vertical="top" wrapText="1"/>
    </xf>
    <xf numFmtId="0" fontId="14" fillId="3" borderId="0" xfId="0" applyFont="1" applyFill="1"/>
    <xf numFmtId="164" fontId="5" fillId="3" borderId="0" xfId="0" applyNumberFormat="1" applyFont="1" applyFill="1"/>
    <xf numFmtId="0" fontId="5" fillId="3" borderId="0" xfId="0" applyFont="1" applyFill="1" applyAlignment="1">
      <alignment vertical="center"/>
    </xf>
    <xf numFmtId="0" fontId="14" fillId="0" borderId="0" xfId="0" applyFont="1" applyAlignment="1">
      <alignment vertical="center" wrapText="1"/>
    </xf>
    <xf numFmtId="0" fontId="8" fillId="0" borderId="2" xfId="0" applyFont="1" applyBorder="1"/>
    <xf numFmtId="0" fontId="15" fillId="9" borderId="2" xfId="0" applyFont="1" applyFill="1" applyBorder="1" applyAlignment="1">
      <alignment horizontal="center"/>
    </xf>
    <xf numFmtId="0" fontId="15" fillId="0" borderId="2" xfId="0" applyFont="1" applyBorder="1" applyAlignment="1">
      <alignment horizontal="center"/>
    </xf>
    <xf numFmtId="0" fontId="15" fillId="0" borderId="5" xfId="0" applyFont="1" applyBorder="1" applyAlignment="1">
      <alignment horizontal="center"/>
    </xf>
    <xf numFmtId="0" fontId="15" fillId="0" borderId="4" xfId="0" applyFont="1" applyBorder="1" applyAlignment="1">
      <alignment horizontal="center"/>
    </xf>
    <xf numFmtId="0" fontId="15" fillId="2" borderId="2" xfId="0" applyFont="1" applyFill="1" applyBorder="1"/>
    <xf numFmtId="0" fontId="8" fillId="2" borderId="2" xfId="0" applyFont="1" applyFill="1" applyBorder="1"/>
    <xf numFmtId="164" fontId="15" fillId="2" borderId="2" xfId="0" applyNumberFormat="1" applyFont="1" applyFill="1" applyBorder="1"/>
    <xf numFmtId="164" fontId="15" fillId="2" borderId="4" xfId="0" applyNumberFormat="1" applyFont="1" applyFill="1" applyBorder="1"/>
    <xf numFmtId="0" fontId="15" fillId="0" borderId="2" xfId="0" applyFont="1" applyBorder="1"/>
    <xf numFmtId="164" fontId="15" fillId="0" borderId="4" xfId="0" applyNumberFormat="1" applyFont="1" applyBorder="1"/>
    <xf numFmtId="0" fontId="15" fillId="8" borderId="2" xfId="0" applyFont="1" applyFill="1" applyBorder="1"/>
    <xf numFmtId="164" fontId="15" fillId="8" borderId="4" xfId="0" applyNumberFormat="1" applyFont="1" applyFill="1" applyBorder="1"/>
    <xf numFmtId="164" fontId="15" fillId="2" borderId="5" xfId="0" applyNumberFormat="1" applyFont="1" applyFill="1" applyBorder="1"/>
    <xf numFmtId="0" fontId="15" fillId="0" borderId="3" xfId="0" applyFont="1" applyBorder="1"/>
    <xf numFmtId="0" fontId="8" fillId="0" borderId="3" xfId="0" applyFont="1" applyBorder="1"/>
    <xf numFmtId="164" fontId="15" fillId="6" borderId="3" xfId="0" applyNumberFormat="1" applyFont="1" applyFill="1" applyBorder="1"/>
    <xf numFmtId="164" fontId="15" fillId="0" borderId="3" xfId="0" applyNumberFormat="1" applyFont="1" applyBorder="1"/>
    <xf numFmtId="164" fontId="15" fillId="0" borderId="6" xfId="0" applyNumberFormat="1" applyFont="1" applyBorder="1"/>
    <xf numFmtId="0" fontId="17" fillId="0" borderId="0" xfId="0" applyFont="1"/>
    <xf numFmtId="0" fontId="14" fillId="3" borderId="0" xfId="0" applyFont="1" applyFill="1" applyAlignment="1">
      <alignment vertical="center"/>
    </xf>
    <xf numFmtId="0" fontId="5" fillId="4" borderId="0" xfId="0" applyFont="1" applyFill="1"/>
    <xf numFmtId="0" fontId="18" fillId="0" borderId="0" xfId="0" applyFont="1"/>
    <xf numFmtId="0" fontId="6" fillId="4" borderId="0" xfId="0" applyFont="1" applyFill="1" applyAlignment="1">
      <alignment horizontal="center" vertical="center"/>
    </xf>
    <xf numFmtId="0" fontId="6" fillId="4" borderId="0" xfId="0" applyFont="1" applyFill="1" applyAlignment="1">
      <alignment horizontal="center"/>
    </xf>
    <xf numFmtId="0" fontId="9" fillId="0" borderId="0" xfId="0" applyFont="1"/>
    <xf numFmtId="0" fontId="19" fillId="0" borderId="0" xfId="0" applyFont="1"/>
    <xf numFmtId="164" fontId="19" fillId="0" borderId="0" xfId="0" applyNumberFormat="1" applyFont="1"/>
    <xf numFmtId="49" fontId="9" fillId="0" borderId="0" xfId="0" applyNumberFormat="1" applyFont="1"/>
    <xf numFmtId="0" fontId="6" fillId="8" borderId="3" xfId="0" applyFont="1" applyFill="1" applyBorder="1"/>
    <xf numFmtId="164" fontId="5" fillId="8" borderId="3" xfId="0" applyNumberFormat="1" applyFont="1" applyFill="1" applyBorder="1"/>
    <xf numFmtId="164" fontId="5" fillId="8" borderId="9" xfId="0" applyNumberFormat="1" applyFont="1" applyFill="1" applyBorder="1"/>
    <xf numFmtId="164" fontId="6" fillId="8" borderId="10" xfId="0" applyNumberFormat="1" applyFont="1" applyFill="1" applyBorder="1"/>
    <xf numFmtId="0" fontId="6" fillId="0" borderId="8" xfId="0" applyFont="1" applyBorder="1"/>
    <xf numFmtId="0" fontId="5" fillId="0" borderId="8" xfId="0" applyFont="1" applyBorder="1"/>
    <xf numFmtId="164" fontId="5" fillId="6" borderId="8" xfId="0" applyNumberFormat="1" applyFont="1" applyFill="1" applyBorder="1"/>
    <xf numFmtId="164" fontId="5" fillId="0" borderId="8" xfId="0" applyNumberFormat="1" applyFont="1" applyBorder="1"/>
    <xf numFmtId="164" fontId="5" fillId="0" borderId="11" xfId="0" applyNumberFormat="1" applyFont="1" applyBorder="1"/>
    <xf numFmtId="164" fontId="6" fillId="0" borderId="12" xfId="0" applyNumberFormat="1" applyFont="1" applyBorder="1"/>
    <xf numFmtId="164" fontId="5" fillId="6" borderId="3" xfId="0" applyNumberFormat="1" applyFont="1" applyFill="1" applyBorder="1"/>
    <xf numFmtId="164" fontId="5" fillId="0" borderId="3" xfId="0" applyNumberFormat="1" applyFont="1" applyBorder="1"/>
    <xf numFmtId="164" fontId="5" fillId="0" borderId="9" xfId="0" applyNumberFormat="1" applyFont="1" applyBorder="1"/>
    <xf numFmtId="164" fontId="6" fillId="0" borderId="10" xfId="0" applyNumberFormat="1" applyFont="1" applyBorder="1"/>
    <xf numFmtId="0" fontId="12" fillId="3" borderId="0" xfId="0" applyFont="1" applyFill="1" applyAlignment="1">
      <alignment vertical="center"/>
    </xf>
    <xf numFmtId="0" fontId="16" fillId="3" borderId="0" xfId="0" applyFont="1" applyFill="1" applyAlignment="1">
      <alignment vertical="center"/>
    </xf>
    <xf numFmtId="164" fontId="5" fillId="0" borderId="14" xfId="0" applyNumberFormat="1" applyFont="1" applyBorder="1"/>
    <xf numFmtId="0" fontId="5" fillId="6" borderId="1" xfId="0" applyFont="1" applyFill="1" applyBorder="1"/>
    <xf numFmtId="0" fontId="8" fillId="0" borderId="0" xfId="0" applyFont="1" applyProtection="1">
      <protection locked="0"/>
    </xf>
    <xf numFmtId="164" fontId="8" fillId="6" borderId="2" xfId="0" applyNumberFormat="1" applyFont="1" applyFill="1" applyBorder="1" applyProtection="1">
      <protection locked="0"/>
    </xf>
    <xf numFmtId="164" fontId="8" fillId="0" borderId="2" xfId="0" applyNumberFormat="1" applyFont="1" applyBorder="1" applyProtection="1">
      <protection locked="0"/>
    </xf>
    <xf numFmtId="164" fontId="8" fillId="0" borderId="5" xfId="0" applyNumberFormat="1" applyFont="1" applyBorder="1" applyProtection="1">
      <protection locked="0"/>
    </xf>
    <xf numFmtId="164" fontId="8" fillId="8" borderId="2" xfId="0" applyNumberFormat="1" applyFont="1" applyFill="1" applyBorder="1" applyProtection="1">
      <protection locked="0"/>
    </xf>
    <xf numFmtId="164" fontId="8" fillId="8" borderId="5" xfId="0" applyNumberFormat="1" applyFont="1" applyFill="1" applyBorder="1" applyProtection="1">
      <protection locked="0"/>
    </xf>
    <xf numFmtId="0" fontId="15" fillId="8" borderId="3" xfId="0" applyFont="1" applyFill="1" applyBorder="1"/>
    <xf numFmtId="164" fontId="8" fillId="8" borderId="3" xfId="0" applyNumberFormat="1" applyFont="1" applyFill="1" applyBorder="1" applyProtection="1">
      <protection locked="0"/>
    </xf>
    <xf numFmtId="164" fontId="8" fillId="8" borderId="9" xfId="0" applyNumberFormat="1" applyFont="1" applyFill="1" applyBorder="1" applyProtection="1">
      <protection locked="0"/>
    </xf>
    <xf numFmtId="164" fontId="15" fillId="8" borderId="10" xfId="0" applyNumberFormat="1" applyFont="1" applyFill="1" applyBorder="1"/>
    <xf numFmtId="0" fontId="15" fillId="0" borderId="15" xfId="0" applyFont="1" applyBorder="1"/>
    <xf numFmtId="164" fontId="8" fillId="6" borderId="15" xfId="0" applyNumberFormat="1" applyFont="1" applyFill="1" applyBorder="1"/>
    <xf numFmtId="164" fontId="8" fillId="0" borderId="15" xfId="0" applyNumberFormat="1" applyFont="1" applyBorder="1"/>
    <xf numFmtId="164" fontId="8" fillId="0" borderId="16" xfId="0" applyNumberFormat="1" applyFont="1" applyBorder="1"/>
    <xf numFmtId="164" fontId="15" fillId="0" borderId="17" xfId="0" applyNumberFormat="1" applyFont="1" applyBorder="1"/>
    <xf numFmtId="0" fontId="5" fillId="0" borderId="18" xfId="0" applyFont="1" applyBorder="1"/>
    <xf numFmtId="0" fontId="4" fillId="0" borderId="19" xfId="0" applyFont="1" applyBorder="1"/>
    <xf numFmtId="0" fontId="5" fillId="0" borderId="20" xfId="0" applyFont="1" applyBorder="1"/>
    <xf numFmtId="0" fontId="5" fillId="0" borderId="21" xfId="0" applyFont="1" applyBorder="1"/>
    <xf numFmtId="0" fontId="5" fillId="0" borderId="22" xfId="0" applyFont="1" applyBorder="1"/>
    <xf numFmtId="0" fontId="5" fillId="0" borderId="23" xfId="0" applyFont="1" applyBorder="1"/>
    <xf numFmtId="0" fontId="5" fillId="0" borderId="24" xfId="0" applyFont="1" applyBorder="1" applyProtection="1">
      <protection locked="0"/>
    </xf>
    <xf numFmtId="0" fontId="5" fillId="0" borderId="14" xfId="0" applyFont="1" applyBorder="1" applyProtection="1">
      <protection locked="0"/>
    </xf>
    <xf numFmtId="0" fontId="5" fillId="0" borderId="25" xfId="0" applyFont="1" applyBorder="1" applyProtection="1">
      <protection locked="0"/>
    </xf>
    <xf numFmtId="0" fontId="5" fillId="0" borderId="22" xfId="0" applyFont="1" applyBorder="1" applyProtection="1">
      <protection locked="0"/>
    </xf>
    <xf numFmtId="0" fontId="5" fillId="0" borderId="18" xfId="0" applyFont="1" applyBorder="1" applyProtection="1">
      <protection locked="0"/>
    </xf>
    <xf numFmtId="0" fontId="5" fillId="0" borderId="23" xfId="0" applyFont="1" applyBorder="1" applyProtection="1">
      <protection locked="0"/>
    </xf>
    <xf numFmtId="165" fontId="5" fillId="4" borderId="2" xfId="0" applyNumberFormat="1" applyFont="1" applyFill="1" applyBorder="1" applyProtection="1">
      <protection locked="0"/>
    </xf>
    <xf numFmtId="164" fontId="5" fillId="0" borderId="13" xfId="0" applyNumberFormat="1" applyFont="1" applyBorder="1" applyProtection="1">
      <protection locked="0"/>
    </xf>
    <xf numFmtId="0" fontId="5" fillId="4" borderId="1" xfId="0" applyFont="1" applyFill="1" applyBorder="1" applyAlignment="1" applyProtection="1">
      <alignment horizontal="center" vertical="center"/>
      <protection locked="0"/>
    </xf>
    <xf numFmtId="0" fontId="5" fillId="0" borderId="13" xfId="0" applyFont="1" applyBorder="1" applyProtection="1">
      <protection locked="0"/>
    </xf>
    <xf numFmtId="0" fontId="5" fillId="0" borderId="13" xfId="0" applyFont="1" applyBorder="1" applyAlignment="1" applyProtection="1">
      <alignment horizontal="center"/>
      <protection locked="0"/>
    </xf>
    <xf numFmtId="0" fontId="5" fillId="4" borderId="1" xfId="0" applyFont="1" applyFill="1" applyBorder="1" applyProtection="1">
      <protection locked="0"/>
    </xf>
    <xf numFmtId="164" fontId="5" fillId="6" borderId="13" xfId="0" applyNumberFormat="1" applyFont="1" applyFill="1" applyBorder="1" applyProtection="1">
      <protection locked="0"/>
    </xf>
    <xf numFmtId="164" fontId="5" fillId="0" borderId="13" xfId="0" applyNumberFormat="1" applyFont="1" applyBorder="1" applyAlignment="1" applyProtection="1">
      <alignment vertical="center"/>
      <protection locked="0"/>
    </xf>
    <xf numFmtId="0" fontId="6" fillId="8" borderId="26" xfId="0" applyFont="1" applyFill="1" applyBorder="1"/>
    <xf numFmtId="164" fontId="5" fillId="8" borderId="26" xfId="0" applyNumberFormat="1" applyFont="1" applyFill="1" applyBorder="1"/>
    <xf numFmtId="0" fontId="6" fillId="0" borderId="28" xfId="0" applyFont="1" applyBorder="1"/>
    <xf numFmtId="0" fontId="5" fillId="0" borderId="28" xfId="0" applyFont="1" applyBorder="1"/>
    <xf numFmtId="164" fontId="6" fillId="6" borderId="28" xfId="0" applyNumberFormat="1" applyFont="1" applyFill="1" applyBorder="1"/>
    <xf numFmtId="164" fontId="6" fillId="0" borderId="28" xfId="0" applyNumberFormat="1" applyFont="1" applyBorder="1"/>
    <xf numFmtId="164" fontId="6" fillId="0" borderId="29" xfId="0" applyNumberFormat="1" applyFont="1" applyBorder="1"/>
    <xf numFmtId="164" fontId="6" fillId="7" borderId="30" xfId="0" applyNumberFormat="1" applyFont="1" applyFill="1" applyBorder="1"/>
    <xf numFmtId="164" fontId="15" fillId="7" borderId="27" xfId="0" applyNumberFormat="1" applyFont="1" applyFill="1" applyBorder="1"/>
    <xf numFmtId="0" fontId="15" fillId="8" borderId="31" xfId="0" applyFont="1" applyFill="1" applyBorder="1"/>
    <xf numFmtId="164" fontId="8" fillId="8" borderId="31" xfId="0" applyNumberFormat="1" applyFont="1" applyFill="1" applyBorder="1" applyProtection="1">
      <protection locked="0"/>
    </xf>
    <xf numFmtId="164" fontId="8" fillId="8" borderId="32" xfId="0" applyNumberFormat="1" applyFont="1" applyFill="1" applyBorder="1" applyProtection="1">
      <protection locked="0"/>
    </xf>
    <xf numFmtId="0" fontId="5" fillId="0" borderId="0" xfId="0" applyFont="1" applyAlignment="1">
      <alignment horizontal="left" vertical="center" wrapText="1"/>
    </xf>
    <xf numFmtId="0" fontId="6" fillId="4" borderId="0" xfId="0" applyFont="1" applyFill="1" applyAlignment="1">
      <alignment horizontal="center" vertical="center"/>
    </xf>
    <xf numFmtId="0" fontId="6" fillId="4" borderId="0" xfId="0" applyFont="1" applyFill="1" applyAlignment="1">
      <alignment horizontal="center"/>
    </xf>
    <xf numFmtId="0" fontId="14" fillId="0" borderId="7" xfId="0" applyFont="1" applyBorder="1" applyAlignment="1">
      <alignment horizontal="left" vertical="center" wrapText="1"/>
    </xf>
    <xf numFmtId="0" fontId="13" fillId="0" borderId="7" xfId="0" applyFont="1" applyBorder="1" applyAlignment="1">
      <alignment horizontal="left" vertical="center" wrapText="1"/>
    </xf>
    <xf numFmtId="0" fontId="17" fillId="0" borderId="0" xfId="0" applyFont="1" applyAlignment="1">
      <alignment horizontal="left" vertical="center" wrapText="1"/>
    </xf>
    <xf numFmtId="0" fontId="13" fillId="0" borderId="0" xfId="0" applyFont="1" applyAlignment="1">
      <alignment horizontal="left" vertical="top" wrapText="1"/>
    </xf>
  </cellXfs>
  <cellStyles count="1">
    <cellStyle name="Normaali" xfId="0" builtinId="0"/>
  </cellStyles>
  <dxfs count="0"/>
  <tableStyles count="0" defaultTableStyle="TableStyleMedium2" defaultPivotStyle="PivotStyleLight16"/>
  <colors>
    <mruColors>
      <color rgb="FF3565C4"/>
      <color rgb="FF3922FF"/>
      <color rgb="FFF9F3FF"/>
      <color rgb="FFEFE6FF"/>
      <color rgb="FFFAFA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8.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r>
              <a:rPr lang="fi-FI" b="1"/>
              <a:t>Toimitilat ja kalusto</a:t>
            </a:r>
          </a:p>
        </c:rich>
      </c:tx>
      <c:overlay val="0"/>
      <c:spPr>
        <a:noFill/>
        <a:ln>
          <a:noFill/>
        </a:ln>
        <a:effectLst/>
      </c:spPr>
      <c:txPr>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endParaRPr lang="fi-FI"/>
        </a:p>
      </c:txPr>
    </c:title>
    <c:autoTitleDeleted val="0"/>
    <c:plotArea>
      <c:layout/>
      <c:barChart>
        <c:barDir val="col"/>
        <c:grouping val="clustered"/>
        <c:varyColors val="0"/>
        <c:ser>
          <c:idx val="0"/>
          <c:order val="0"/>
          <c:tx>
            <c:strRef>
              <c:f>Kuvaajat!$AA$4</c:f>
              <c:strCache>
                <c:ptCount val="1"/>
                <c:pt idx="0">
                  <c:v>Budjetti</c:v>
                </c:pt>
              </c:strCache>
            </c:strRef>
          </c:tx>
          <c:spPr>
            <a:solidFill>
              <a:schemeClr val="accent3"/>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Kuvaajat!$AB$3:$AG$3</c:f>
              <c:strCache>
                <c:ptCount val="6"/>
                <c:pt idx="0">
                  <c:v>Toimitilavuokra</c:v>
                </c:pt>
                <c:pt idx="1">
                  <c:v>Toimitilan huolto ja ylläpito</c:v>
                </c:pt>
                <c:pt idx="2">
                  <c:v>Uudet laitteet ja kalusto</c:v>
                </c:pt>
                <c:pt idx="3">
                  <c:v>Laitteiden ja kaluston poistot</c:v>
                </c:pt>
                <c:pt idx="4">
                  <c:v>Laitevuokrat</c:v>
                </c:pt>
                <c:pt idx="5">
                  <c:v>Muut toimitila- ja kalustokulut</c:v>
                </c:pt>
              </c:strCache>
            </c:strRef>
          </c:cat>
          <c:val>
            <c:numRef>
              <c:f>Kuvaajat!$AB$4:$AG$4</c:f>
              <c:numCache>
                <c:formatCode>#\ ##0.00\ "€"</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174E-3A4A-8BF4-00C5E29795E1}"/>
            </c:ext>
          </c:extLst>
        </c:ser>
        <c:ser>
          <c:idx val="1"/>
          <c:order val="1"/>
          <c:tx>
            <c:strRef>
              <c:f>Kuvaajat!$AA$5</c:f>
              <c:strCache>
                <c:ptCount val="1"/>
                <c:pt idx="0">
                  <c:v>Toteuma</c:v>
                </c:pt>
              </c:strCache>
            </c:strRef>
          </c:tx>
          <c:spPr>
            <a:solidFill>
              <a:schemeClr val="accent2"/>
            </a:solidFill>
            <a:ln>
              <a:noFill/>
            </a:ln>
            <a:effectLst/>
          </c:spPr>
          <c:invertIfNegative val="0"/>
          <c:dLbls>
            <c:dLbl>
              <c:idx val="0"/>
              <c:dLblPos val="outEnd"/>
              <c:showLegendKey val="0"/>
              <c:showVal val="1"/>
              <c:showCatName val="0"/>
              <c:showSerName val="0"/>
              <c:showPercent val="0"/>
              <c:showBubbleSize val="0"/>
              <c:separator>, </c:separator>
              <c:extLst>
                <c:ext xmlns:c15="http://schemas.microsoft.com/office/drawing/2012/chart" uri="{CE6537A1-D6FC-4f65-9D91-7224C49458BB}">
                  <c15:layout>
                    <c:manualLayout>
                      <c:w val="6.0151179786818408E-2"/>
                      <c:h val="6.1453797452911373E-2"/>
                    </c:manualLayout>
                  </c15:layout>
                </c:ext>
                <c:ext xmlns:c16="http://schemas.microsoft.com/office/drawing/2014/chart" uri="{C3380CC4-5D6E-409C-BE32-E72D297353CC}">
                  <c16:uniqueId val="{00000001-1BBF-7F44-9C99-58E250CB6E28}"/>
                </c:ext>
              </c:extLst>
            </c:dLbl>
            <c:dLbl>
              <c:idx val="1"/>
              <c:dLblPos val="outEnd"/>
              <c:showLegendKey val="0"/>
              <c:showVal val="1"/>
              <c:showCatName val="0"/>
              <c:showSerName val="0"/>
              <c:showPercent val="0"/>
              <c:showBubbleSize val="0"/>
              <c:separator>, </c:separator>
              <c:extLst>
                <c:ext xmlns:c15="http://schemas.microsoft.com/office/drawing/2012/chart" uri="{CE6537A1-D6FC-4f65-9D91-7224C49458BB}">
                  <c15:layout>
                    <c:manualLayout>
                      <c:w val="4.7904641760847563E-2"/>
                      <c:h val="6.1453797452911373E-2"/>
                    </c:manualLayout>
                  </c15:layout>
                </c:ext>
                <c:ext xmlns:c16="http://schemas.microsoft.com/office/drawing/2014/chart" uri="{C3380CC4-5D6E-409C-BE32-E72D297353CC}">
                  <c16:uniqueId val="{00000002-1BBF-7F44-9C99-58E250CB6E28}"/>
                </c:ext>
              </c:extLst>
            </c:dLbl>
            <c:dLbl>
              <c:idx val="2"/>
              <c:dLblPos val="outEnd"/>
              <c:showLegendKey val="0"/>
              <c:showVal val="1"/>
              <c:showCatName val="0"/>
              <c:showSerName val="0"/>
              <c:showPercent val="0"/>
              <c:showBubbleSize val="0"/>
              <c:separator>, </c:separator>
              <c:extLst>
                <c:ext xmlns:c15="http://schemas.microsoft.com/office/drawing/2012/chart" uri="{CE6537A1-D6FC-4f65-9D91-7224C49458BB}">
                  <c15:layout>
                    <c:manualLayout>
                      <c:w val="6.0151179786818408E-2"/>
                      <c:h val="6.1453797452911373E-2"/>
                    </c:manualLayout>
                  </c15:layout>
                </c:ext>
                <c:ext xmlns:c16="http://schemas.microsoft.com/office/drawing/2014/chart" uri="{C3380CC4-5D6E-409C-BE32-E72D297353CC}">
                  <c16:uniqueId val="{00000003-1BBF-7F44-9C99-58E250CB6E28}"/>
                </c:ext>
              </c:extLst>
            </c:dLbl>
            <c:dLbl>
              <c:idx val="3"/>
              <c:dLblPos val="outEnd"/>
              <c:showLegendKey val="0"/>
              <c:showVal val="1"/>
              <c:showCatName val="0"/>
              <c:showSerName val="0"/>
              <c:showPercent val="0"/>
              <c:showBubbleSize val="0"/>
              <c:separator>, </c:separator>
              <c:extLst>
                <c:ext xmlns:c15="http://schemas.microsoft.com/office/drawing/2012/chart" uri="{CE6537A1-D6FC-4f65-9D91-7224C49458BB}">
                  <c15:layout>
                    <c:manualLayout>
                      <c:w val="3.0016690031629864E-2"/>
                      <c:h val="6.1453797452911373E-2"/>
                    </c:manualLayout>
                  </c15:layout>
                </c:ext>
                <c:ext xmlns:c16="http://schemas.microsoft.com/office/drawing/2014/chart" uri="{C3380CC4-5D6E-409C-BE32-E72D297353CC}">
                  <c16:uniqueId val="{00000004-1BBF-7F44-9C99-58E250CB6E28}"/>
                </c:ext>
              </c:extLst>
            </c:dLbl>
            <c:dLbl>
              <c:idx val="4"/>
              <c:dLblPos val="outEnd"/>
              <c:showLegendKey val="0"/>
              <c:showVal val="1"/>
              <c:showCatName val="0"/>
              <c:showSerName val="0"/>
              <c:showPercent val="0"/>
              <c:showBubbleSize val="0"/>
              <c:separator>, </c:separator>
              <c:extLst>
                <c:ext xmlns:c15="http://schemas.microsoft.com/office/drawing/2012/chart" uri="{CE6537A1-D6FC-4f65-9D91-7224C49458BB}">
                  <c15:layout>
                    <c:manualLayout>
                      <c:w val="4.7904641760847563E-2"/>
                      <c:h val="6.1453797452911373E-2"/>
                    </c:manualLayout>
                  </c15:layout>
                </c:ext>
                <c:ext xmlns:c16="http://schemas.microsoft.com/office/drawing/2014/chart" uri="{C3380CC4-5D6E-409C-BE32-E72D297353CC}">
                  <c16:uniqueId val="{00000005-1BBF-7F44-9C99-58E250CB6E28}"/>
                </c:ext>
              </c:extLst>
            </c:dLbl>
            <c:dLbl>
              <c:idx val="5"/>
              <c:dLblPos val="outEnd"/>
              <c:showLegendKey val="0"/>
              <c:showVal val="1"/>
              <c:showCatName val="0"/>
              <c:showSerName val="0"/>
              <c:showPercent val="0"/>
              <c:showBubbleSize val="0"/>
              <c:separator>, </c:separator>
              <c:extLst>
                <c:ext xmlns:c15="http://schemas.microsoft.com/office/drawing/2012/chart" uri="{CE6537A1-D6FC-4f65-9D91-7224C49458BB}">
                  <c15:layout>
                    <c:manualLayout>
                      <c:w val="3.0016690031629864E-2"/>
                      <c:h val="6.1453797452911373E-2"/>
                    </c:manualLayout>
                  </c15:layout>
                </c:ext>
                <c:ext xmlns:c16="http://schemas.microsoft.com/office/drawing/2014/chart" uri="{C3380CC4-5D6E-409C-BE32-E72D297353CC}">
                  <c16:uniqueId val="{00000006-1BBF-7F44-9C99-58E250CB6E28}"/>
                </c:ext>
              </c:extLst>
            </c:dLbl>
            <c:numFmt formatCode="#,##0\ &quot;€&quot;" sourceLinked="0"/>
            <c:spPr>
              <a:noFill/>
              <a:ln>
                <a:noFill/>
              </a:ln>
              <a:effectLst/>
            </c:spPr>
            <c:txPr>
              <a:bodyPr rot="0" spcFirstLastPara="1" vertOverflow="clip" horzOverflow="clip" vert="horz" wrap="square" anchor="ctr" anchorCtr="1">
                <a:noAutofit/>
              </a:bodyPr>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Kuvaajat!$AB$3:$AG$3</c:f>
              <c:strCache>
                <c:ptCount val="6"/>
                <c:pt idx="0">
                  <c:v>Toimitilavuokra</c:v>
                </c:pt>
                <c:pt idx="1">
                  <c:v>Toimitilan huolto ja ylläpito</c:v>
                </c:pt>
                <c:pt idx="2">
                  <c:v>Uudet laitteet ja kalusto</c:v>
                </c:pt>
                <c:pt idx="3">
                  <c:v>Laitteiden ja kaluston poistot</c:v>
                </c:pt>
                <c:pt idx="4">
                  <c:v>Laitevuokrat</c:v>
                </c:pt>
                <c:pt idx="5">
                  <c:v>Muut toimitila- ja kalustokulut</c:v>
                </c:pt>
              </c:strCache>
            </c:strRef>
          </c:cat>
          <c:val>
            <c:numRef>
              <c:f>Kuvaajat!$AB$5:$AG$5</c:f>
              <c:numCache>
                <c:formatCode>#\ ##0.00\ "€"</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13D3-DE42-92CF-9DE345EDE7B4}"/>
            </c:ext>
          </c:extLst>
        </c:ser>
        <c:dLbls>
          <c:showLegendKey val="0"/>
          <c:showVal val="0"/>
          <c:showCatName val="0"/>
          <c:showSerName val="0"/>
          <c:showPercent val="0"/>
          <c:showBubbleSize val="0"/>
        </c:dLbls>
        <c:gapWidth val="70"/>
        <c:axId val="789500623"/>
        <c:axId val="1208677551"/>
      </c:barChart>
      <c:catAx>
        <c:axId val="78950062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1208677551"/>
        <c:crosses val="autoZero"/>
        <c:auto val="1"/>
        <c:lblAlgn val="ctr"/>
        <c:lblOffset val="100"/>
        <c:noMultiLvlLbl val="0"/>
      </c:catAx>
      <c:valAx>
        <c:axId val="1208677551"/>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8950062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r>
              <a:rPr lang="en-US" b="1"/>
              <a:t>Palvelut ja lisenssit</a:t>
            </a:r>
          </a:p>
        </c:rich>
      </c:tx>
      <c:overlay val="0"/>
      <c:spPr>
        <a:noFill/>
        <a:ln>
          <a:noFill/>
        </a:ln>
        <a:effectLst/>
      </c:spPr>
      <c:txPr>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endParaRPr lang="en-US"/>
        </a:p>
      </c:txPr>
    </c:title>
    <c:autoTitleDeleted val="0"/>
    <c:plotArea>
      <c:layout/>
      <c:barChart>
        <c:barDir val="col"/>
        <c:grouping val="clustered"/>
        <c:varyColors val="0"/>
        <c:ser>
          <c:idx val="0"/>
          <c:order val="0"/>
          <c:tx>
            <c:strRef>
              <c:f>Kuvaajat!$AA$7</c:f>
              <c:strCache>
                <c:ptCount val="1"/>
                <c:pt idx="0">
                  <c:v>Budjetti</c:v>
                </c:pt>
              </c:strCache>
            </c:strRef>
          </c:tx>
          <c:spPr>
            <a:solidFill>
              <a:schemeClr val="accent1"/>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Kuvaajat!$AB$6:$AJ$6</c:f>
              <c:strCache>
                <c:ptCount val="9"/>
                <c:pt idx="0">
                  <c:v>Kirjanpito</c:v>
                </c:pt>
                <c:pt idx="1">
                  <c:v>Ohjelmistojen lisenssit</c:v>
                </c:pt>
                <c:pt idx="2">
                  <c:v>Puhelinkulut</c:v>
                </c:pt>
                <c:pt idx="3">
                  <c:v>Verkkosivujen ylläpito</c:v>
                </c:pt>
                <c:pt idx="4">
                  <c:v>Internet</c:v>
                </c:pt>
                <c:pt idx="5">
                  <c:v>Järjestöjen ja liittojen jäsenmaksut</c:v>
                </c:pt>
                <c:pt idx="6">
                  <c:v>Patentti ja IPR kulut</c:v>
                </c:pt>
                <c:pt idx="7">
                  <c:v>Pankkikulut</c:v>
                </c:pt>
                <c:pt idx="8">
                  <c:v>Muut palvelukulut</c:v>
                </c:pt>
              </c:strCache>
            </c:strRef>
          </c:cat>
          <c:val>
            <c:numRef>
              <c:f>Kuvaajat!$AB$7:$AJ$7</c:f>
              <c:numCache>
                <c:formatCode>#\ ##0.00\ "€"</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4A30-EF4B-8D9B-23F7703D0891}"/>
            </c:ext>
          </c:extLst>
        </c:ser>
        <c:ser>
          <c:idx val="1"/>
          <c:order val="1"/>
          <c:tx>
            <c:strRef>
              <c:f>Kuvaajat!$AA$8</c:f>
              <c:strCache>
                <c:ptCount val="1"/>
                <c:pt idx="0">
                  <c:v>Toteuma</c:v>
                </c:pt>
              </c:strCache>
            </c:strRef>
          </c:tx>
          <c:spPr>
            <a:solidFill>
              <a:schemeClr val="accent2"/>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Kuvaajat!$AB$6:$AJ$6</c:f>
              <c:strCache>
                <c:ptCount val="9"/>
                <c:pt idx="0">
                  <c:v>Kirjanpito</c:v>
                </c:pt>
                <c:pt idx="1">
                  <c:v>Ohjelmistojen lisenssit</c:v>
                </c:pt>
                <c:pt idx="2">
                  <c:v>Puhelinkulut</c:v>
                </c:pt>
                <c:pt idx="3">
                  <c:v>Verkkosivujen ylläpito</c:v>
                </c:pt>
                <c:pt idx="4">
                  <c:v>Internet</c:v>
                </c:pt>
                <c:pt idx="5">
                  <c:v>Järjestöjen ja liittojen jäsenmaksut</c:v>
                </c:pt>
                <c:pt idx="6">
                  <c:v>Patentti ja IPR kulut</c:v>
                </c:pt>
                <c:pt idx="7">
                  <c:v>Pankkikulut</c:v>
                </c:pt>
                <c:pt idx="8">
                  <c:v>Muut palvelukulut</c:v>
                </c:pt>
              </c:strCache>
            </c:strRef>
          </c:cat>
          <c:val>
            <c:numRef>
              <c:f>Kuvaajat!$AB$8:$AJ$8</c:f>
              <c:numCache>
                <c:formatCode>#\ ##0.00\ "€"</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5A71-2844-86E8-F0404658CC5A}"/>
            </c:ext>
          </c:extLst>
        </c:ser>
        <c:dLbls>
          <c:showLegendKey val="0"/>
          <c:showVal val="0"/>
          <c:showCatName val="0"/>
          <c:showSerName val="0"/>
          <c:showPercent val="0"/>
          <c:showBubbleSize val="0"/>
        </c:dLbls>
        <c:gapWidth val="150"/>
        <c:axId val="758314511"/>
        <c:axId val="718886575"/>
      </c:barChart>
      <c:catAx>
        <c:axId val="75831451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18886575"/>
        <c:crosses val="autoZero"/>
        <c:auto val="1"/>
        <c:lblAlgn val="ctr"/>
        <c:lblOffset val="100"/>
        <c:noMultiLvlLbl val="0"/>
      </c:catAx>
      <c:valAx>
        <c:axId val="718886575"/>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583145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r>
              <a:rPr lang="en-US" b="1"/>
              <a:t>Henkilöstökulut</a:t>
            </a:r>
          </a:p>
        </c:rich>
      </c:tx>
      <c:overlay val="0"/>
      <c:spPr>
        <a:noFill/>
        <a:ln>
          <a:noFill/>
        </a:ln>
        <a:effectLst/>
      </c:spPr>
      <c:txPr>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endParaRPr lang="fi-FI"/>
        </a:p>
      </c:txPr>
    </c:title>
    <c:autoTitleDeleted val="0"/>
    <c:plotArea>
      <c:layout/>
      <c:barChart>
        <c:barDir val="col"/>
        <c:grouping val="clustered"/>
        <c:varyColors val="0"/>
        <c:ser>
          <c:idx val="0"/>
          <c:order val="0"/>
          <c:tx>
            <c:strRef>
              <c:f>Kuvaajat!$AA$10</c:f>
              <c:strCache>
                <c:ptCount val="1"/>
                <c:pt idx="0">
                  <c:v>Budjetti</c:v>
                </c:pt>
              </c:strCache>
            </c:strRef>
          </c:tx>
          <c:spPr>
            <a:solidFill>
              <a:schemeClr val="tx1"/>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Kuvaajat!$AB$9:$AG$9</c:f>
              <c:strCache>
                <c:ptCount val="6"/>
                <c:pt idx="0">
                  <c:v>Oma palkka (brutto)</c:v>
                </c:pt>
                <c:pt idx="1">
                  <c:v>Yrittäjän eläkevakuutus</c:v>
                </c:pt>
                <c:pt idx="2">
                  <c:v>Yrittäjän työttömyysturvavakuutus</c:v>
                </c:pt>
                <c:pt idx="3">
                  <c:v>Työntekijöiden palkat</c:v>
                </c:pt>
                <c:pt idx="4">
                  <c:v>Työntekijöiden vakuutukset</c:v>
                </c:pt>
                <c:pt idx="5">
                  <c:v>Muut henkilöstökulut</c:v>
                </c:pt>
              </c:strCache>
            </c:strRef>
          </c:cat>
          <c:val>
            <c:numRef>
              <c:f>Kuvaajat!$AB$10:$AG$10</c:f>
              <c:numCache>
                <c:formatCode>#\ ##0.00\ "€"</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21D4-AB4D-B7DB-AA9A3949D9F7}"/>
            </c:ext>
          </c:extLst>
        </c:ser>
        <c:ser>
          <c:idx val="1"/>
          <c:order val="1"/>
          <c:tx>
            <c:strRef>
              <c:f>Kuvaajat!$AA$11</c:f>
              <c:strCache>
                <c:ptCount val="1"/>
                <c:pt idx="0">
                  <c:v>Toteuma</c:v>
                </c:pt>
              </c:strCache>
            </c:strRef>
          </c:tx>
          <c:spPr>
            <a:solidFill>
              <a:schemeClr val="accent2"/>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Kuvaajat!$AB$9:$AG$9</c:f>
              <c:strCache>
                <c:ptCount val="6"/>
                <c:pt idx="0">
                  <c:v>Oma palkka (brutto)</c:v>
                </c:pt>
                <c:pt idx="1">
                  <c:v>Yrittäjän eläkevakuutus</c:v>
                </c:pt>
                <c:pt idx="2">
                  <c:v>Yrittäjän työttömyysturvavakuutus</c:v>
                </c:pt>
                <c:pt idx="3">
                  <c:v>Työntekijöiden palkat</c:v>
                </c:pt>
                <c:pt idx="4">
                  <c:v>Työntekijöiden vakuutukset</c:v>
                </c:pt>
                <c:pt idx="5">
                  <c:v>Muut henkilöstökulut</c:v>
                </c:pt>
              </c:strCache>
            </c:strRef>
          </c:cat>
          <c:val>
            <c:numRef>
              <c:f>Kuvaajat!$AB$11:$AG$11</c:f>
              <c:numCache>
                <c:formatCode>#\ ##0.00\ "€"</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2DB0-1449-9CE5-A50D8B7FD470}"/>
            </c:ext>
          </c:extLst>
        </c:ser>
        <c:dLbls>
          <c:showLegendKey val="0"/>
          <c:showVal val="0"/>
          <c:showCatName val="0"/>
          <c:showSerName val="0"/>
          <c:showPercent val="0"/>
          <c:showBubbleSize val="0"/>
        </c:dLbls>
        <c:gapWidth val="50"/>
        <c:axId val="750496751"/>
        <c:axId val="778443247"/>
      </c:barChart>
      <c:catAx>
        <c:axId val="750496751"/>
        <c:scaling>
          <c:orientation val="minMax"/>
        </c:scaling>
        <c:delete val="0"/>
        <c:axPos val="b"/>
        <c:numFmt formatCode="General"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78443247"/>
        <c:crosses val="autoZero"/>
        <c:auto val="1"/>
        <c:lblAlgn val="ctr"/>
        <c:lblOffset val="100"/>
        <c:noMultiLvlLbl val="0"/>
      </c:catAx>
      <c:valAx>
        <c:axId val="778443247"/>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5049675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r>
              <a:rPr lang="en-US" b="1"/>
              <a:t>Muuttuvat kulut</a:t>
            </a:r>
          </a:p>
        </c:rich>
      </c:tx>
      <c:overlay val="0"/>
      <c:spPr>
        <a:noFill/>
        <a:ln>
          <a:noFill/>
        </a:ln>
        <a:effectLst/>
      </c:spPr>
      <c:txPr>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endParaRPr lang="fi-FI"/>
        </a:p>
      </c:txPr>
    </c:title>
    <c:autoTitleDeleted val="0"/>
    <c:plotArea>
      <c:layout/>
      <c:barChart>
        <c:barDir val="col"/>
        <c:grouping val="clustered"/>
        <c:varyColors val="0"/>
        <c:ser>
          <c:idx val="0"/>
          <c:order val="0"/>
          <c:tx>
            <c:strRef>
              <c:f>Kuvaajat!$AA$13</c:f>
              <c:strCache>
                <c:ptCount val="1"/>
                <c:pt idx="0">
                  <c:v>Budjetti</c:v>
                </c:pt>
              </c:strCache>
            </c:strRef>
          </c:tx>
          <c:spPr>
            <a:solidFill>
              <a:schemeClr val="accent4"/>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Kuvaajat!$AB$12:$AO$12</c:f>
              <c:strCache>
                <c:ptCount val="14"/>
                <c:pt idx="0">
                  <c:v>Toimistotarvikkeet</c:v>
                </c:pt>
                <c:pt idx="1">
                  <c:v>Markkinointikulut</c:v>
                </c:pt>
                <c:pt idx="2">
                  <c:v>Sähkö</c:v>
                </c:pt>
                <c:pt idx="3">
                  <c:v>Ostopalvelut</c:v>
                </c:pt>
                <c:pt idx="4">
                  <c:v>Raaka-aineet</c:v>
                </c:pt>
                <c:pt idx="5">
                  <c:v>Pakkausmateriaalit</c:v>
                </c:pt>
                <c:pt idx="6">
                  <c:v>Kuljetuskulut</c:v>
                </c:pt>
                <c:pt idx="7">
                  <c:v>Postikulut</c:v>
                </c:pt>
                <c:pt idx="8">
                  <c:v>Varastokulut</c:v>
                </c:pt>
                <c:pt idx="9">
                  <c:v>Matkakulut</c:v>
                </c:pt>
                <c:pt idx="10">
                  <c:v>Edustuskulut</c:v>
                </c:pt>
                <c:pt idx="11">
                  <c:v>Kirjat ja lehdet</c:v>
                </c:pt>
                <c:pt idx="12">
                  <c:v>Koulutukset</c:v>
                </c:pt>
                <c:pt idx="13">
                  <c:v>Muut muuttuvat kulut</c:v>
                </c:pt>
              </c:strCache>
            </c:strRef>
          </c:cat>
          <c:val>
            <c:numRef>
              <c:f>Kuvaajat!$AB$13:$AO$13</c:f>
              <c:numCache>
                <c:formatCode>#\ ##0.00\ "€"</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4F5D-4941-B11C-30FEF3640BF7}"/>
            </c:ext>
          </c:extLst>
        </c:ser>
        <c:ser>
          <c:idx val="1"/>
          <c:order val="1"/>
          <c:tx>
            <c:strRef>
              <c:f>Kuvaajat!$AA$14</c:f>
              <c:strCache>
                <c:ptCount val="1"/>
                <c:pt idx="0">
                  <c:v>Toteuma</c:v>
                </c:pt>
              </c:strCache>
            </c:strRef>
          </c:tx>
          <c:spPr>
            <a:solidFill>
              <a:schemeClr val="accent2"/>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Kuvaajat!$AB$12:$AO$12</c:f>
              <c:strCache>
                <c:ptCount val="14"/>
                <c:pt idx="0">
                  <c:v>Toimistotarvikkeet</c:v>
                </c:pt>
                <c:pt idx="1">
                  <c:v>Markkinointikulut</c:v>
                </c:pt>
                <c:pt idx="2">
                  <c:v>Sähkö</c:v>
                </c:pt>
                <c:pt idx="3">
                  <c:v>Ostopalvelut</c:v>
                </c:pt>
                <c:pt idx="4">
                  <c:v>Raaka-aineet</c:v>
                </c:pt>
                <c:pt idx="5">
                  <c:v>Pakkausmateriaalit</c:v>
                </c:pt>
                <c:pt idx="6">
                  <c:v>Kuljetuskulut</c:v>
                </c:pt>
                <c:pt idx="7">
                  <c:v>Postikulut</c:v>
                </c:pt>
                <c:pt idx="8">
                  <c:v>Varastokulut</c:v>
                </c:pt>
                <c:pt idx="9">
                  <c:v>Matkakulut</c:v>
                </c:pt>
                <c:pt idx="10">
                  <c:v>Edustuskulut</c:v>
                </c:pt>
                <c:pt idx="11">
                  <c:v>Kirjat ja lehdet</c:v>
                </c:pt>
                <c:pt idx="12">
                  <c:v>Koulutukset</c:v>
                </c:pt>
                <c:pt idx="13">
                  <c:v>Muut muuttuvat kulut</c:v>
                </c:pt>
              </c:strCache>
            </c:strRef>
          </c:cat>
          <c:val>
            <c:numRef>
              <c:f>Kuvaajat!$AB$14:$AO$14</c:f>
              <c:numCache>
                <c:formatCode>#\ ##0.00\ "€"</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A8B1-E64E-8E3A-DEF38772B1EC}"/>
            </c:ext>
          </c:extLst>
        </c:ser>
        <c:dLbls>
          <c:showLegendKey val="0"/>
          <c:showVal val="0"/>
          <c:showCatName val="0"/>
          <c:showSerName val="0"/>
          <c:showPercent val="0"/>
          <c:showBubbleSize val="0"/>
        </c:dLbls>
        <c:gapWidth val="40"/>
        <c:axId val="792355471"/>
        <c:axId val="751902319"/>
      </c:barChart>
      <c:catAx>
        <c:axId val="79235547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51902319"/>
        <c:crosses val="autoZero"/>
        <c:auto val="1"/>
        <c:lblAlgn val="ctr"/>
        <c:lblOffset val="100"/>
        <c:noMultiLvlLbl val="0"/>
      </c:catAx>
      <c:valAx>
        <c:axId val="751902319"/>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9235547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r>
              <a:rPr lang="fi-FI" b="1"/>
              <a:t>Budjetoidut tuotot</a:t>
            </a:r>
          </a:p>
        </c:rich>
      </c:tx>
      <c:overlay val="0"/>
      <c:spPr>
        <a:noFill/>
        <a:ln>
          <a:noFill/>
        </a:ln>
        <a:effectLst/>
      </c:spPr>
      <c:txPr>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endParaRPr lang="fi-FI"/>
        </a:p>
      </c:txPr>
    </c:title>
    <c:autoTitleDeleted val="0"/>
    <c:plotArea>
      <c:layout/>
      <c:barChart>
        <c:barDir val="col"/>
        <c:grouping val="clustered"/>
        <c:varyColors val="0"/>
        <c:ser>
          <c:idx val="10"/>
          <c:order val="0"/>
          <c:tx>
            <c:strRef>
              <c:f>Kuvaajat!$AB$18</c:f>
              <c:strCache>
                <c:ptCount val="1"/>
                <c:pt idx="0">
                  <c:v>Satunnaiset</c:v>
                </c:pt>
              </c:strCache>
            </c:strRef>
          </c:tx>
          <c:spPr>
            <a:solidFill>
              <a:schemeClr val="accent4"/>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Kuvaajat!$AC$18:$AN$18</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14-9378-2647-B13F-ED0E7E22D29F}"/>
            </c:ext>
          </c:extLst>
        </c:ser>
        <c:ser>
          <c:idx val="0"/>
          <c:order val="1"/>
          <c:tx>
            <c:strRef>
              <c:f>Kuvaajat!$AB$19</c:f>
              <c:strCache>
                <c:ptCount val="1"/>
                <c:pt idx="0">
                  <c:v>0,00 €</c:v>
                </c:pt>
              </c:strCache>
            </c:strRef>
          </c:tx>
          <c:spPr>
            <a:solidFill>
              <a:schemeClr val="accent1"/>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Kuvaajat!$AC$19:$AN$19</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9378-2647-B13F-ED0E7E22D29F}"/>
            </c:ext>
          </c:extLst>
        </c:ser>
        <c:ser>
          <c:idx val="1"/>
          <c:order val="2"/>
          <c:tx>
            <c:strRef>
              <c:f>Kuvaajat!$AB$20</c:f>
              <c:strCache>
                <c:ptCount val="1"/>
                <c:pt idx="0">
                  <c:v>0,00 €</c:v>
                </c:pt>
              </c:strCache>
            </c:strRef>
          </c:tx>
          <c:spPr>
            <a:solidFill>
              <a:schemeClr val="accent2"/>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Kuvaajat!$AC$20:$AN$20</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1-9378-2647-B13F-ED0E7E22D29F}"/>
            </c:ext>
          </c:extLst>
        </c:ser>
        <c:ser>
          <c:idx val="2"/>
          <c:order val="3"/>
          <c:tx>
            <c:strRef>
              <c:f>Kuvaajat!$AB$21</c:f>
              <c:strCache>
                <c:ptCount val="1"/>
                <c:pt idx="0">
                  <c:v>0,00 €</c:v>
                </c:pt>
              </c:strCache>
            </c:strRef>
          </c:tx>
          <c:spPr>
            <a:solidFill>
              <a:schemeClr val="accent3"/>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Kuvaajat!$AC$21:$AN$21</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2-9378-2647-B13F-ED0E7E22D29F}"/>
            </c:ext>
          </c:extLst>
        </c:ser>
        <c:ser>
          <c:idx val="3"/>
          <c:order val="4"/>
          <c:tx>
            <c:strRef>
              <c:f>Kuvaajat!$AB$22</c:f>
              <c:strCache>
                <c:ptCount val="1"/>
                <c:pt idx="0">
                  <c:v>0</c:v>
                </c:pt>
              </c:strCache>
            </c:strRef>
          </c:tx>
          <c:spPr>
            <a:solidFill>
              <a:schemeClr val="bg2"/>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Kuvaajat!$AC$22:$AN$22</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3-9378-2647-B13F-ED0E7E22D29F}"/>
            </c:ext>
          </c:extLst>
        </c:ser>
        <c:ser>
          <c:idx val="4"/>
          <c:order val="5"/>
          <c:tx>
            <c:strRef>
              <c:f>Kuvaajat!$AB$23</c:f>
              <c:strCache>
                <c:ptCount val="1"/>
                <c:pt idx="0">
                  <c:v>0</c:v>
                </c:pt>
              </c:strCache>
            </c:strRef>
          </c:tx>
          <c:spPr>
            <a:solidFill>
              <a:schemeClr val="accent6"/>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Kuvaajat!$AC$23:$AN$23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4-9378-2647-B13F-ED0E7E22D29F}"/>
            </c:ext>
          </c:extLst>
        </c:ser>
        <c:ser>
          <c:idx val="5"/>
          <c:order val="6"/>
          <c:tx>
            <c:strRef>
              <c:f>Kuvaajat!$AB$24</c:f>
              <c:strCache>
                <c:ptCount val="1"/>
                <c:pt idx="0">
                  <c:v>0</c:v>
                </c:pt>
              </c:strCache>
            </c:strRef>
          </c:tx>
          <c:spPr>
            <a:solidFill>
              <a:schemeClr val="accent1">
                <a:lumMod val="50000"/>
              </a:schemeClr>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Kuvaajat!$AC$24:$AN$24</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5-9378-2647-B13F-ED0E7E22D29F}"/>
            </c:ext>
          </c:extLst>
        </c:ser>
        <c:ser>
          <c:idx val="6"/>
          <c:order val="7"/>
          <c:tx>
            <c:strRef>
              <c:f>Kuvaajat!$AB$25</c:f>
              <c:strCache>
                <c:ptCount val="1"/>
                <c:pt idx="0">
                  <c:v>0</c:v>
                </c:pt>
              </c:strCache>
            </c:strRef>
          </c:tx>
          <c:spPr>
            <a:solidFill>
              <a:schemeClr val="accent3">
                <a:lumMod val="90000"/>
              </a:schemeClr>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Kuvaajat!$AC$25:$AN$25</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6-9378-2647-B13F-ED0E7E22D29F}"/>
            </c:ext>
          </c:extLst>
        </c:ser>
        <c:ser>
          <c:idx val="7"/>
          <c:order val="8"/>
          <c:tx>
            <c:strRef>
              <c:f>Kuvaajat!$AB$26</c:f>
              <c:strCache>
                <c:ptCount val="1"/>
                <c:pt idx="0">
                  <c:v>0</c:v>
                </c:pt>
              </c:strCache>
            </c:strRef>
          </c:tx>
          <c:spPr>
            <a:solidFill>
              <a:srgbClr val="3922FF"/>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Kuvaajat!$AC$26:$AN$26</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7-9378-2647-B13F-ED0E7E22D29F}"/>
            </c:ext>
          </c:extLst>
        </c:ser>
        <c:ser>
          <c:idx val="8"/>
          <c:order val="9"/>
          <c:tx>
            <c:strRef>
              <c:f>Kuvaajat!$AB$27</c:f>
              <c:strCache>
                <c:ptCount val="1"/>
                <c:pt idx="0">
                  <c:v>0</c:v>
                </c:pt>
              </c:strCache>
            </c:strRef>
          </c:tx>
          <c:spPr>
            <a:solidFill>
              <a:srgbClr val="3565C4"/>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Kuvaajat!$AC$27:$AN$27</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8-9378-2647-B13F-ED0E7E22D29F}"/>
            </c:ext>
          </c:extLst>
        </c:ser>
        <c:ser>
          <c:idx val="9"/>
          <c:order val="10"/>
          <c:tx>
            <c:strRef>
              <c:f>Kuvaajat!$AB$28</c:f>
              <c:strCache>
                <c:ptCount val="1"/>
                <c:pt idx="0">
                  <c:v>0</c:v>
                </c:pt>
              </c:strCache>
            </c:strRef>
          </c:tx>
          <c:spPr>
            <a:solidFill>
              <a:schemeClr val="tx2"/>
            </a:solidFill>
            <a:ln>
              <a:noFill/>
            </a:ln>
            <a:effectLst/>
          </c:spPr>
          <c:invertIfNegative val="0"/>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Kuvaajat!$AC$28:$AN$28</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9-9378-2647-B13F-ED0E7E22D29F}"/>
            </c:ext>
          </c:extLst>
        </c:ser>
        <c:dLbls>
          <c:showLegendKey val="0"/>
          <c:showVal val="0"/>
          <c:showCatName val="0"/>
          <c:showSerName val="0"/>
          <c:showPercent val="0"/>
          <c:showBubbleSize val="0"/>
        </c:dLbls>
        <c:gapWidth val="72"/>
        <c:axId val="871164959"/>
        <c:axId val="769197263"/>
      </c:barChart>
      <c:catAx>
        <c:axId val="871164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69197263"/>
        <c:crosses val="autoZero"/>
        <c:auto val="1"/>
        <c:lblAlgn val="ctr"/>
        <c:lblOffset val="100"/>
        <c:noMultiLvlLbl val="0"/>
      </c:catAx>
      <c:valAx>
        <c:axId val="769197263"/>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87116495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vert="horz"/>
          <a:lstStyle/>
          <a:p>
            <a:pPr>
              <a:defRPr/>
            </a:pPr>
            <a:r>
              <a:rPr lang="fi-FI"/>
              <a:t>Kaikki kulut</a:t>
            </a:r>
          </a:p>
        </c:rich>
      </c:tx>
      <c:overlay val="0"/>
      <c:spPr>
        <a:noFill/>
        <a:ln>
          <a:noFill/>
        </a:ln>
        <a:effectLst/>
      </c:spPr>
    </c:title>
    <c:autoTitleDeleted val="0"/>
    <c:plotArea>
      <c:layout/>
      <c:barChart>
        <c:barDir val="col"/>
        <c:grouping val="stacked"/>
        <c:varyColors val="0"/>
        <c:ser>
          <c:idx val="5"/>
          <c:order val="0"/>
          <c:tx>
            <c:strRef>
              <c:f>Kuvaajat!$AA$35</c:f>
              <c:strCache>
                <c:ptCount val="1"/>
                <c:pt idx="0">
                  <c:v>Satunnaiset kulut</c:v>
                </c:pt>
              </c:strCache>
            </c:strRef>
          </c:tx>
          <c:invertIfNegative val="0"/>
          <c:dLbls>
            <c:numFmt formatCode="#,##0\ &quot;€&quot;" sourceLinked="0"/>
            <c:spPr>
              <a:noFill/>
              <a:ln>
                <a:noFill/>
              </a:ln>
              <a:effectLst/>
            </c:sp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Kuvaajat!$AB$34:$AC$34</c:f>
              <c:strCache>
                <c:ptCount val="2"/>
                <c:pt idx="0">
                  <c:v>Budjetti</c:v>
                </c:pt>
                <c:pt idx="1">
                  <c:v>Toteuma</c:v>
                </c:pt>
              </c:strCache>
            </c:strRef>
          </c:cat>
          <c:val>
            <c:numRef>
              <c:f>Kuvaajat!$AB$35:$AC$35</c:f>
              <c:numCache>
                <c:formatCode>#\ ##0.00\ "€"</c:formatCode>
                <c:ptCount val="2"/>
                <c:pt idx="0">
                  <c:v>0</c:v>
                </c:pt>
                <c:pt idx="1">
                  <c:v>0</c:v>
                </c:pt>
              </c:numCache>
            </c:numRef>
          </c:val>
          <c:extLst>
            <c:ext xmlns:c16="http://schemas.microsoft.com/office/drawing/2014/chart" uri="{C3380CC4-5D6E-409C-BE32-E72D297353CC}">
              <c16:uniqueId val="{00000000-1DB4-304C-84DB-1E17A4EE7467}"/>
            </c:ext>
          </c:extLst>
        </c:ser>
        <c:ser>
          <c:idx val="0"/>
          <c:order val="1"/>
          <c:tx>
            <c:strRef>
              <c:f>Kuvaajat!$AA$36</c:f>
              <c:strCache>
                <c:ptCount val="1"/>
                <c:pt idx="0">
                  <c:v>Toimitilat ja kalusto</c:v>
                </c:pt>
              </c:strCache>
            </c:strRef>
          </c:tx>
          <c:spPr>
            <a:solidFill>
              <a:schemeClr val="accent3"/>
            </a:solidFill>
            <a:ln>
              <a:noFill/>
            </a:ln>
            <a:effectLst/>
          </c:spPr>
          <c:invertIfNegative val="0"/>
          <c:dLbls>
            <c:numFmt formatCode="#,##0\ &quot;€&quot;" sourceLinked="0"/>
            <c:spPr>
              <a:noFill/>
              <a:ln>
                <a:noFill/>
              </a:ln>
              <a:effectLst/>
            </c:spPr>
            <c:txPr>
              <a:bodyPr rot="0" vert="horz"/>
              <a:lstStyle/>
              <a:p>
                <a:pPr>
                  <a:defRPr/>
                </a:pPr>
                <a:endParaRPr lang="fi-FI"/>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Kuvaajat!$AB$34:$AC$34</c:f>
              <c:strCache>
                <c:ptCount val="2"/>
                <c:pt idx="0">
                  <c:v>Budjetti</c:v>
                </c:pt>
                <c:pt idx="1">
                  <c:v>Toteuma</c:v>
                </c:pt>
              </c:strCache>
            </c:strRef>
          </c:cat>
          <c:val>
            <c:numRef>
              <c:f>Kuvaajat!$AB$36:$AC$36</c:f>
              <c:numCache>
                <c:formatCode>#\ ##0.00\ "€"</c:formatCode>
                <c:ptCount val="2"/>
                <c:pt idx="0">
                  <c:v>0</c:v>
                </c:pt>
                <c:pt idx="1">
                  <c:v>0</c:v>
                </c:pt>
              </c:numCache>
            </c:numRef>
          </c:val>
          <c:extLst>
            <c:ext xmlns:c16="http://schemas.microsoft.com/office/drawing/2014/chart" uri="{C3380CC4-5D6E-409C-BE32-E72D297353CC}">
              <c16:uniqueId val="{00000000-15CF-1042-9495-467BFB977B9A}"/>
            </c:ext>
          </c:extLst>
        </c:ser>
        <c:ser>
          <c:idx val="1"/>
          <c:order val="2"/>
          <c:tx>
            <c:strRef>
              <c:f>Kuvaajat!$AA$37</c:f>
              <c:strCache>
                <c:ptCount val="1"/>
                <c:pt idx="0">
                  <c:v>Palvelut ja lisenssit</c:v>
                </c:pt>
              </c:strCache>
            </c:strRef>
          </c:tx>
          <c:spPr>
            <a:solidFill>
              <a:schemeClr val="accent1"/>
            </a:solidFill>
            <a:ln>
              <a:noFill/>
            </a:ln>
            <a:effectLst/>
          </c:spPr>
          <c:invertIfNegative val="0"/>
          <c:dLbls>
            <c:numFmt formatCode="#,##0\ &quot;€&quot;" sourceLinked="0"/>
            <c:spPr>
              <a:noFill/>
              <a:ln>
                <a:noFill/>
              </a:ln>
              <a:effectLst/>
            </c:spPr>
            <c:txPr>
              <a:bodyPr rot="0" vert="horz"/>
              <a:lstStyle/>
              <a:p>
                <a:pPr>
                  <a:defRPr/>
                </a:pPr>
                <a:endParaRPr lang="fi-FI"/>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Kuvaajat!$AB$34:$AC$34</c:f>
              <c:strCache>
                <c:ptCount val="2"/>
                <c:pt idx="0">
                  <c:v>Budjetti</c:v>
                </c:pt>
                <c:pt idx="1">
                  <c:v>Toteuma</c:v>
                </c:pt>
              </c:strCache>
            </c:strRef>
          </c:cat>
          <c:val>
            <c:numRef>
              <c:f>Kuvaajat!$AB$37:$AC$37</c:f>
              <c:numCache>
                <c:formatCode>#\ ##0.00\ "€"</c:formatCode>
                <c:ptCount val="2"/>
                <c:pt idx="0">
                  <c:v>0</c:v>
                </c:pt>
                <c:pt idx="1">
                  <c:v>0</c:v>
                </c:pt>
              </c:numCache>
            </c:numRef>
          </c:val>
          <c:extLst>
            <c:ext xmlns:c16="http://schemas.microsoft.com/office/drawing/2014/chart" uri="{C3380CC4-5D6E-409C-BE32-E72D297353CC}">
              <c16:uniqueId val="{00000001-15CF-1042-9495-467BFB977B9A}"/>
            </c:ext>
          </c:extLst>
        </c:ser>
        <c:ser>
          <c:idx val="2"/>
          <c:order val="3"/>
          <c:tx>
            <c:strRef>
              <c:f>Kuvaajat!$AA$38</c:f>
              <c:strCache>
                <c:ptCount val="1"/>
                <c:pt idx="0">
                  <c:v>Henkilöstökulut</c:v>
                </c:pt>
              </c:strCache>
            </c:strRef>
          </c:tx>
          <c:spPr>
            <a:solidFill>
              <a:schemeClr val="tx1"/>
            </a:solidFill>
            <a:ln>
              <a:noFill/>
            </a:ln>
            <a:effectLst/>
          </c:spPr>
          <c:invertIfNegative val="0"/>
          <c:dLbls>
            <c:numFmt formatCode="#,##0\ &quot;€&quot;" sourceLinked="0"/>
            <c:spPr>
              <a:noFill/>
              <a:ln>
                <a:noFill/>
              </a:ln>
              <a:effectLst/>
            </c:spPr>
            <c:txPr>
              <a:bodyPr rot="0" vert="horz"/>
              <a:lstStyle/>
              <a:p>
                <a:pPr>
                  <a:defRPr/>
                </a:pPr>
                <a:endParaRPr lang="fi-FI"/>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Kuvaajat!$AB$34:$AC$34</c:f>
              <c:strCache>
                <c:ptCount val="2"/>
                <c:pt idx="0">
                  <c:v>Budjetti</c:v>
                </c:pt>
                <c:pt idx="1">
                  <c:v>Toteuma</c:v>
                </c:pt>
              </c:strCache>
            </c:strRef>
          </c:cat>
          <c:val>
            <c:numRef>
              <c:f>Kuvaajat!$AB$38:$AC$38</c:f>
              <c:numCache>
                <c:formatCode>#\ ##0.00\ "€"</c:formatCode>
                <c:ptCount val="2"/>
                <c:pt idx="0">
                  <c:v>0</c:v>
                </c:pt>
                <c:pt idx="1">
                  <c:v>0</c:v>
                </c:pt>
              </c:numCache>
            </c:numRef>
          </c:val>
          <c:extLst>
            <c:ext xmlns:c16="http://schemas.microsoft.com/office/drawing/2014/chart" uri="{C3380CC4-5D6E-409C-BE32-E72D297353CC}">
              <c16:uniqueId val="{00000002-15CF-1042-9495-467BFB977B9A}"/>
            </c:ext>
          </c:extLst>
        </c:ser>
        <c:ser>
          <c:idx val="3"/>
          <c:order val="4"/>
          <c:tx>
            <c:strRef>
              <c:f>Kuvaajat!$AA$39</c:f>
              <c:strCache>
                <c:ptCount val="1"/>
                <c:pt idx="0">
                  <c:v>Muuttuvat kulut</c:v>
                </c:pt>
              </c:strCache>
            </c:strRef>
          </c:tx>
          <c:spPr>
            <a:solidFill>
              <a:schemeClr val="accent4"/>
            </a:solidFill>
            <a:ln>
              <a:noFill/>
            </a:ln>
            <a:effectLst/>
          </c:spPr>
          <c:invertIfNegative val="0"/>
          <c:dLbls>
            <c:numFmt formatCode="#,##0\ &quot;€&quot;" sourceLinked="0"/>
            <c:spPr>
              <a:noFill/>
              <a:ln>
                <a:noFill/>
              </a:ln>
              <a:effectLst/>
            </c:spPr>
            <c:txPr>
              <a:bodyPr rot="0" vert="horz"/>
              <a:lstStyle/>
              <a:p>
                <a:pPr>
                  <a:defRPr/>
                </a:pPr>
                <a:endParaRPr lang="fi-FI"/>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Kuvaajat!$AB$34:$AC$34</c:f>
              <c:strCache>
                <c:ptCount val="2"/>
                <c:pt idx="0">
                  <c:v>Budjetti</c:v>
                </c:pt>
                <c:pt idx="1">
                  <c:v>Toteuma</c:v>
                </c:pt>
              </c:strCache>
            </c:strRef>
          </c:cat>
          <c:val>
            <c:numRef>
              <c:f>Kuvaajat!$AB$39:$AC$39</c:f>
              <c:numCache>
                <c:formatCode>#\ ##0.00\ "€"</c:formatCode>
                <c:ptCount val="2"/>
                <c:pt idx="0">
                  <c:v>0</c:v>
                </c:pt>
                <c:pt idx="1">
                  <c:v>0</c:v>
                </c:pt>
              </c:numCache>
            </c:numRef>
          </c:val>
          <c:extLst>
            <c:ext xmlns:c16="http://schemas.microsoft.com/office/drawing/2014/chart" uri="{C3380CC4-5D6E-409C-BE32-E72D297353CC}">
              <c16:uniqueId val="{00000003-15CF-1042-9495-467BFB977B9A}"/>
            </c:ext>
          </c:extLst>
        </c:ser>
        <c:ser>
          <c:idx val="4"/>
          <c:order val="5"/>
          <c:tx>
            <c:strRef>
              <c:f>Kuvaajat!$AA$40</c:f>
              <c:strCache>
                <c:ptCount val="1"/>
                <c:pt idx="0">
                  <c:v>Yhteensä</c:v>
                </c:pt>
              </c:strCache>
            </c:strRef>
          </c:tx>
          <c:spPr>
            <a:solidFill>
              <a:schemeClr val="accent2">
                <a:lumMod val="60000"/>
                <a:lumOff val="40000"/>
                <a:alpha val="0"/>
              </a:schemeClr>
            </a:solidFill>
            <a:ln>
              <a:noFill/>
            </a:ln>
            <a:effectLst/>
          </c:spPr>
          <c:invertIfNegative val="0"/>
          <c:dLbls>
            <c:numFmt formatCode="#,##0\ &quot;€&quot;" sourceLinked="0"/>
            <c:spPr>
              <a:noFill/>
              <a:ln>
                <a:noFill/>
              </a:ln>
              <a:effectLst/>
            </c:spPr>
            <c:txPr>
              <a:bodyPr rot="0" vert="horz"/>
              <a:lstStyle/>
              <a:p>
                <a:pPr>
                  <a:defRPr/>
                </a:pPr>
                <a:endParaRPr lang="fi-FI"/>
              </a:p>
            </c:txPr>
            <c:dLblPos val="inBase"/>
            <c:showLegendKey val="0"/>
            <c:showVal val="1"/>
            <c:showCatName val="0"/>
            <c:showSerName val="1"/>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Kuvaajat!$AB$34:$AC$34</c:f>
              <c:strCache>
                <c:ptCount val="2"/>
                <c:pt idx="0">
                  <c:v>Budjetti</c:v>
                </c:pt>
                <c:pt idx="1">
                  <c:v>Toteuma</c:v>
                </c:pt>
              </c:strCache>
            </c:strRef>
          </c:cat>
          <c:val>
            <c:numRef>
              <c:f>Kuvaajat!$AB$40:$AC$40</c:f>
              <c:numCache>
                <c:formatCode>#\ ##0.00\ "€"</c:formatCode>
                <c:ptCount val="2"/>
                <c:pt idx="0">
                  <c:v>0</c:v>
                </c:pt>
                <c:pt idx="1">
                  <c:v>0</c:v>
                </c:pt>
              </c:numCache>
            </c:numRef>
          </c:val>
          <c:extLst>
            <c:ext xmlns:c16="http://schemas.microsoft.com/office/drawing/2014/chart" uri="{C3380CC4-5D6E-409C-BE32-E72D297353CC}">
              <c16:uniqueId val="{00000004-15CF-1042-9495-467BFB977B9A}"/>
            </c:ext>
          </c:extLst>
        </c:ser>
        <c:dLbls>
          <c:dLblPos val="inBase"/>
          <c:showLegendKey val="0"/>
          <c:showVal val="1"/>
          <c:showCatName val="0"/>
          <c:showSerName val="0"/>
          <c:showPercent val="0"/>
          <c:showBubbleSize val="0"/>
        </c:dLbls>
        <c:gapWidth val="0"/>
        <c:overlap val="100"/>
        <c:axId val="779590719"/>
        <c:axId val="752061887"/>
      </c:barChart>
      <c:catAx>
        <c:axId val="779590719"/>
        <c:scaling>
          <c:orientation val="minMax"/>
        </c:scaling>
        <c:delete val="0"/>
        <c:axPos val="b"/>
        <c:numFmt formatCode="General" sourceLinked="1"/>
        <c:majorTickMark val="out"/>
        <c:minorTickMark val="none"/>
        <c:tickLblPos val="nextTo"/>
        <c:crossAx val="752061887"/>
        <c:crosses val="autoZero"/>
        <c:auto val="1"/>
        <c:lblAlgn val="ctr"/>
        <c:lblOffset val="100"/>
        <c:noMultiLvlLbl val="0"/>
      </c:catAx>
      <c:valAx>
        <c:axId val="752061887"/>
        <c:scaling>
          <c:orientation val="minMax"/>
        </c:scaling>
        <c:delete val="1"/>
        <c:axPos val="l"/>
        <c:numFmt formatCode="#\ ##0.00\ &quot;€&quot;" sourceLinked="1"/>
        <c:majorTickMark val="none"/>
        <c:minorTickMark val="none"/>
        <c:tickLblPos val="nextTo"/>
        <c:crossAx val="779590719"/>
        <c:crosses val="autoZero"/>
        <c:crossBetween val="between"/>
      </c:valAx>
      <c:spPr>
        <a:noFill/>
        <a:ln>
          <a:noFill/>
        </a:ln>
        <a:effectLst/>
      </c:spPr>
    </c:plotArea>
    <c:legend>
      <c:legendPos val="r"/>
      <c:legendEntry>
        <c:idx val="0"/>
        <c:txPr>
          <a:bodyPr rot="0" vert="horz"/>
          <a:lstStyle/>
          <a:p>
            <a:pPr>
              <a:defRPr/>
            </a:pPr>
            <a:endParaRPr lang="fi-FI"/>
          </a:p>
        </c:txPr>
      </c:legendEntry>
      <c:overlay val="0"/>
      <c:spPr>
        <a:noFill/>
        <a:ln>
          <a:noFill/>
        </a:ln>
        <a:effectLst/>
      </c:spPr>
      <c:txPr>
        <a:bodyPr rot="0" vert="horz"/>
        <a:lstStyle/>
        <a:p>
          <a:pPr>
            <a:defRPr/>
          </a:pPr>
          <a:endParaRPr lang="fi-FI"/>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vert="horz"/>
          <a:lstStyle/>
          <a:p>
            <a:pPr>
              <a:defRPr/>
            </a:pPr>
            <a:r>
              <a:rPr lang="fi-FI"/>
              <a:t>Kaikki tuotot</a:t>
            </a:r>
          </a:p>
        </c:rich>
      </c:tx>
      <c:overlay val="0"/>
      <c:spPr>
        <a:noFill/>
        <a:ln>
          <a:noFill/>
        </a:ln>
        <a:effectLst/>
      </c:spPr>
    </c:title>
    <c:autoTitleDeleted val="0"/>
    <c:plotArea>
      <c:layout>
        <c:manualLayout>
          <c:layoutTarget val="inner"/>
          <c:xMode val="edge"/>
          <c:yMode val="edge"/>
          <c:x val="2.861413177616744E-2"/>
          <c:y val="5.4076659869353332E-2"/>
          <c:w val="0.64132134612182246"/>
          <c:h val="0.90467224163457349"/>
        </c:manualLayout>
      </c:layout>
      <c:barChart>
        <c:barDir val="col"/>
        <c:grouping val="stacked"/>
        <c:varyColors val="0"/>
        <c:ser>
          <c:idx val="0"/>
          <c:order val="0"/>
          <c:tx>
            <c:strRef>
              <c:f>Kuvaajat!$AA$43</c:f>
              <c:strCache>
                <c:ptCount val="1"/>
                <c:pt idx="0">
                  <c:v>Satunnaiset</c:v>
                </c:pt>
              </c:strCache>
            </c:strRef>
          </c:tx>
          <c:spPr>
            <a:solidFill>
              <a:schemeClr val="accent4"/>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Kuvaajat!$AB$43:$AC$43</c:f>
              <c:numCache>
                <c:formatCode>#\ ##0.00\ "€"</c:formatCode>
                <c:ptCount val="2"/>
                <c:pt idx="0">
                  <c:v>0</c:v>
                </c:pt>
                <c:pt idx="1">
                  <c:v>0</c:v>
                </c:pt>
              </c:numCache>
            </c:numRef>
          </c:val>
          <c:extLst>
            <c:ext xmlns:c16="http://schemas.microsoft.com/office/drawing/2014/chart" uri="{C3380CC4-5D6E-409C-BE32-E72D297353CC}">
              <c16:uniqueId val="{00000000-FAEA-9C47-B46A-34F411B1DAAF}"/>
            </c:ext>
          </c:extLst>
        </c:ser>
        <c:ser>
          <c:idx val="1"/>
          <c:order val="1"/>
          <c:tx>
            <c:strRef>
              <c:f>Kuvaajat!$AA$44</c:f>
              <c:strCache>
                <c:ptCount val="1"/>
                <c:pt idx="0">
                  <c:v>0</c:v>
                </c:pt>
              </c:strCache>
            </c:strRef>
          </c:tx>
          <c:spPr>
            <a:solidFill>
              <a:schemeClr val="accent1"/>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Kuvaajat!$AB$44:$AC$44</c:f>
              <c:numCache>
                <c:formatCode>#\ ##0.00\ "€"</c:formatCode>
                <c:ptCount val="2"/>
                <c:pt idx="0">
                  <c:v>0</c:v>
                </c:pt>
                <c:pt idx="1">
                  <c:v>0</c:v>
                </c:pt>
              </c:numCache>
            </c:numRef>
          </c:val>
          <c:extLst>
            <c:ext xmlns:c16="http://schemas.microsoft.com/office/drawing/2014/chart" uri="{C3380CC4-5D6E-409C-BE32-E72D297353CC}">
              <c16:uniqueId val="{00000001-FAEA-9C47-B46A-34F411B1DAAF}"/>
            </c:ext>
          </c:extLst>
        </c:ser>
        <c:ser>
          <c:idx val="2"/>
          <c:order val="2"/>
          <c:tx>
            <c:strRef>
              <c:f>Kuvaajat!$AA$45</c:f>
              <c:strCache>
                <c:ptCount val="1"/>
                <c:pt idx="0">
                  <c:v>0</c:v>
                </c:pt>
              </c:strCache>
            </c:strRef>
          </c:tx>
          <c:spPr>
            <a:solidFill>
              <a:schemeClr val="accent2"/>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Kuvaajat!$AB$45:$AC$45</c:f>
              <c:numCache>
                <c:formatCode>#\ ##0.00\ "€"</c:formatCode>
                <c:ptCount val="2"/>
                <c:pt idx="0">
                  <c:v>0</c:v>
                </c:pt>
                <c:pt idx="1">
                  <c:v>0</c:v>
                </c:pt>
              </c:numCache>
            </c:numRef>
          </c:val>
          <c:extLst>
            <c:ext xmlns:c16="http://schemas.microsoft.com/office/drawing/2014/chart" uri="{C3380CC4-5D6E-409C-BE32-E72D297353CC}">
              <c16:uniqueId val="{00000002-FAEA-9C47-B46A-34F411B1DAAF}"/>
            </c:ext>
          </c:extLst>
        </c:ser>
        <c:ser>
          <c:idx val="3"/>
          <c:order val="3"/>
          <c:tx>
            <c:strRef>
              <c:f>Kuvaajat!$AA$46</c:f>
              <c:strCache>
                <c:ptCount val="1"/>
                <c:pt idx="0">
                  <c:v>0</c:v>
                </c:pt>
              </c:strCache>
            </c:strRef>
          </c:tx>
          <c:spPr>
            <a:solidFill>
              <a:schemeClr val="accent3"/>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Kuvaajat!$AB$46:$AC$46</c:f>
              <c:numCache>
                <c:formatCode>#\ ##0.00\ "€"</c:formatCode>
                <c:ptCount val="2"/>
                <c:pt idx="0">
                  <c:v>0</c:v>
                </c:pt>
                <c:pt idx="1">
                  <c:v>0</c:v>
                </c:pt>
              </c:numCache>
            </c:numRef>
          </c:val>
          <c:extLst>
            <c:ext xmlns:c16="http://schemas.microsoft.com/office/drawing/2014/chart" uri="{C3380CC4-5D6E-409C-BE32-E72D297353CC}">
              <c16:uniqueId val="{00000003-FAEA-9C47-B46A-34F411B1DAAF}"/>
            </c:ext>
          </c:extLst>
        </c:ser>
        <c:ser>
          <c:idx val="4"/>
          <c:order val="4"/>
          <c:tx>
            <c:strRef>
              <c:f>Kuvaajat!$AA$47</c:f>
              <c:strCache>
                <c:ptCount val="1"/>
                <c:pt idx="0">
                  <c:v>0</c:v>
                </c:pt>
              </c:strCache>
            </c:strRef>
          </c:tx>
          <c:spPr>
            <a:solidFill>
              <a:schemeClr val="bg2"/>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Kuvaajat!$AB$47:$AC$47</c:f>
              <c:numCache>
                <c:formatCode>#\ ##0.00\ "€"</c:formatCode>
                <c:ptCount val="2"/>
                <c:pt idx="0">
                  <c:v>0</c:v>
                </c:pt>
                <c:pt idx="1">
                  <c:v>0</c:v>
                </c:pt>
              </c:numCache>
            </c:numRef>
          </c:val>
          <c:extLst>
            <c:ext xmlns:c16="http://schemas.microsoft.com/office/drawing/2014/chart" uri="{C3380CC4-5D6E-409C-BE32-E72D297353CC}">
              <c16:uniqueId val="{00000004-FAEA-9C47-B46A-34F411B1DAAF}"/>
            </c:ext>
          </c:extLst>
        </c:ser>
        <c:ser>
          <c:idx val="5"/>
          <c:order val="5"/>
          <c:tx>
            <c:strRef>
              <c:f>Kuvaajat!$AA$48</c:f>
              <c:strCache>
                <c:ptCount val="1"/>
                <c:pt idx="0">
                  <c:v>0</c:v>
                </c:pt>
              </c:strCache>
            </c:strRef>
          </c:tx>
          <c:spPr>
            <a:solidFill>
              <a:schemeClr val="accent6"/>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Kuvaajat!$AB$48:$AC$48</c:f>
              <c:numCache>
                <c:formatCode>#\ ##0.00\ "€"</c:formatCode>
                <c:ptCount val="2"/>
                <c:pt idx="0">
                  <c:v>0</c:v>
                </c:pt>
                <c:pt idx="1">
                  <c:v>0</c:v>
                </c:pt>
              </c:numCache>
            </c:numRef>
          </c:val>
          <c:extLst>
            <c:ext xmlns:c16="http://schemas.microsoft.com/office/drawing/2014/chart" uri="{C3380CC4-5D6E-409C-BE32-E72D297353CC}">
              <c16:uniqueId val="{00000005-FAEA-9C47-B46A-34F411B1DAAF}"/>
            </c:ext>
          </c:extLst>
        </c:ser>
        <c:ser>
          <c:idx val="6"/>
          <c:order val="6"/>
          <c:tx>
            <c:strRef>
              <c:f>Kuvaajat!$AA$49</c:f>
              <c:strCache>
                <c:ptCount val="1"/>
                <c:pt idx="0">
                  <c:v>0</c:v>
                </c:pt>
              </c:strCache>
            </c:strRef>
          </c:tx>
          <c:spPr>
            <a:solidFill>
              <a:schemeClr val="accent1">
                <a:lumMod val="50000"/>
              </a:schemeClr>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Kuvaajat!$AB$49:$AC$49</c:f>
              <c:numCache>
                <c:formatCode>#\ ##0.00\ "€"</c:formatCode>
                <c:ptCount val="2"/>
                <c:pt idx="0">
                  <c:v>0</c:v>
                </c:pt>
                <c:pt idx="1">
                  <c:v>0</c:v>
                </c:pt>
              </c:numCache>
            </c:numRef>
          </c:val>
          <c:extLst>
            <c:ext xmlns:c16="http://schemas.microsoft.com/office/drawing/2014/chart" uri="{C3380CC4-5D6E-409C-BE32-E72D297353CC}">
              <c16:uniqueId val="{00000006-FAEA-9C47-B46A-34F411B1DAAF}"/>
            </c:ext>
          </c:extLst>
        </c:ser>
        <c:ser>
          <c:idx val="7"/>
          <c:order val="7"/>
          <c:tx>
            <c:strRef>
              <c:f>Kuvaajat!$AA$50</c:f>
              <c:strCache>
                <c:ptCount val="1"/>
                <c:pt idx="0">
                  <c:v>0</c:v>
                </c:pt>
              </c:strCache>
            </c:strRef>
          </c:tx>
          <c:spPr>
            <a:solidFill>
              <a:schemeClr val="accent3">
                <a:lumMod val="90000"/>
              </a:schemeClr>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Kuvaajat!$AB$50:$AC$50</c:f>
              <c:numCache>
                <c:formatCode>#\ ##0.00\ "€"</c:formatCode>
                <c:ptCount val="2"/>
                <c:pt idx="0">
                  <c:v>0</c:v>
                </c:pt>
                <c:pt idx="1">
                  <c:v>0</c:v>
                </c:pt>
              </c:numCache>
            </c:numRef>
          </c:val>
          <c:extLst>
            <c:ext xmlns:c16="http://schemas.microsoft.com/office/drawing/2014/chart" uri="{C3380CC4-5D6E-409C-BE32-E72D297353CC}">
              <c16:uniqueId val="{00000007-FAEA-9C47-B46A-34F411B1DAAF}"/>
            </c:ext>
          </c:extLst>
        </c:ser>
        <c:ser>
          <c:idx val="8"/>
          <c:order val="8"/>
          <c:tx>
            <c:strRef>
              <c:f>Kuvaajat!$AA$51</c:f>
              <c:strCache>
                <c:ptCount val="1"/>
                <c:pt idx="0">
                  <c:v>0</c:v>
                </c:pt>
              </c:strCache>
            </c:strRef>
          </c:tx>
          <c:spPr>
            <a:solidFill>
              <a:srgbClr val="3922FF"/>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Kuvaajat!$AB$51:$AC$51</c:f>
              <c:numCache>
                <c:formatCode>#\ ##0.00\ "€"</c:formatCode>
                <c:ptCount val="2"/>
                <c:pt idx="0">
                  <c:v>0</c:v>
                </c:pt>
                <c:pt idx="1">
                  <c:v>0</c:v>
                </c:pt>
              </c:numCache>
            </c:numRef>
          </c:val>
          <c:extLst>
            <c:ext xmlns:c16="http://schemas.microsoft.com/office/drawing/2014/chart" uri="{C3380CC4-5D6E-409C-BE32-E72D297353CC}">
              <c16:uniqueId val="{00000008-FAEA-9C47-B46A-34F411B1DAAF}"/>
            </c:ext>
          </c:extLst>
        </c:ser>
        <c:ser>
          <c:idx val="9"/>
          <c:order val="9"/>
          <c:tx>
            <c:strRef>
              <c:f>Kuvaajat!$AA$52</c:f>
              <c:strCache>
                <c:ptCount val="1"/>
                <c:pt idx="0">
                  <c:v>0</c:v>
                </c:pt>
              </c:strCache>
            </c:strRef>
          </c:tx>
          <c:spPr>
            <a:solidFill>
              <a:srgbClr val="3565C4"/>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Kuvaajat!$AB$52:$AC$52</c:f>
              <c:numCache>
                <c:formatCode>#\ ##0.00\ "€"</c:formatCode>
                <c:ptCount val="2"/>
                <c:pt idx="0">
                  <c:v>0</c:v>
                </c:pt>
                <c:pt idx="1">
                  <c:v>0</c:v>
                </c:pt>
              </c:numCache>
            </c:numRef>
          </c:val>
          <c:extLst>
            <c:ext xmlns:c16="http://schemas.microsoft.com/office/drawing/2014/chart" uri="{C3380CC4-5D6E-409C-BE32-E72D297353CC}">
              <c16:uniqueId val="{00000009-FAEA-9C47-B46A-34F411B1DAAF}"/>
            </c:ext>
          </c:extLst>
        </c:ser>
        <c:ser>
          <c:idx val="10"/>
          <c:order val="10"/>
          <c:tx>
            <c:strRef>
              <c:f>Kuvaajat!$AA$53</c:f>
              <c:strCache>
                <c:ptCount val="1"/>
                <c:pt idx="0">
                  <c:v>0</c:v>
                </c:pt>
              </c:strCache>
            </c:strRef>
          </c:tx>
          <c:spPr>
            <a:solidFill>
              <a:schemeClr val="tx2"/>
            </a:solidFill>
            <a:ln>
              <a:noFill/>
            </a:ln>
            <a:effectLst/>
          </c:spPr>
          <c:invertIfNegative val="0"/>
          <c:dLbls>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Kuvaajat!$AB$53:$AC$53</c:f>
              <c:numCache>
                <c:formatCode>#\ ##0.00\ "€"</c:formatCode>
                <c:ptCount val="2"/>
                <c:pt idx="0">
                  <c:v>0</c:v>
                </c:pt>
                <c:pt idx="1">
                  <c:v>0</c:v>
                </c:pt>
              </c:numCache>
            </c:numRef>
          </c:val>
          <c:extLst>
            <c:ext xmlns:c16="http://schemas.microsoft.com/office/drawing/2014/chart" uri="{C3380CC4-5D6E-409C-BE32-E72D297353CC}">
              <c16:uniqueId val="{0000000A-FAEA-9C47-B46A-34F411B1DAAF}"/>
            </c:ext>
          </c:extLst>
        </c:ser>
        <c:ser>
          <c:idx val="11"/>
          <c:order val="11"/>
          <c:tx>
            <c:strRef>
              <c:f>Kuvaajat!$AA$54</c:f>
              <c:strCache>
                <c:ptCount val="1"/>
                <c:pt idx="0">
                  <c:v>Yhteensä</c:v>
                </c:pt>
              </c:strCache>
            </c:strRef>
          </c:tx>
          <c:spPr>
            <a:solidFill>
              <a:schemeClr val="bg1"/>
            </a:solidFill>
            <a:ln>
              <a:noFill/>
            </a:ln>
            <a:effectLst/>
          </c:spPr>
          <c:invertIfNegative val="0"/>
          <c:dPt>
            <c:idx val="0"/>
            <c:invertIfNegative val="0"/>
            <c:bubble3D val="0"/>
            <c:extLst>
              <c:ext xmlns:c16="http://schemas.microsoft.com/office/drawing/2014/chart" uri="{C3380CC4-5D6E-409C-BE32-E72D297353CC}">
                <c16:uniqueId val="{00000017-FAEA-9C47-B46A-34F411B1DAAF}"/>
              </c:ext>
            </c:extLst>
          </c:dPt>
          <c:dLbls>
            <c:dLbl>
              <c:idx val="0"/>
              <c:showLegendKey val="0"/>
              <c:showVal val="1"/>
              <c:showCatName val="0"/>
              <c:showSerName val="1"/>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7-FAEA-9C47-B46A-34F411B1DAAF}"/>
                </c:ext>
              </c:extLst>
            </c:dLbl>
            <c:dLbl>
              <c:idx val="1"/>
              <c:showLegendKey val="0"/>
              <c:showVal val="1"/>
              <c:showCatName val="0"/>
              <c:showSerName val="1"/>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6762-4043-A0BD-3AE73E05A287}"/>
                </c:ext>
              </c:extLst>
            </c:dLbl>
            <c:numFmt formatCode="#,##0\ &quot;€&quot;" sourceLinked="0"/>
            <c:spPr>
              <a:noFill/>
              <a:ln>
                <a:noFill/>
              </a:ln>
              <a:effectLst/>
            </c:spPr>
            <c:txPr>
              <a:bodyPr rot="0" vert="horz"/>
              <a:lstStyle/>
              <a:p>
                <a:pPr>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Kuvaajat!$AB$42:$AC$42</c:f>
              <c:strCache>
                <c:ptCount val="2"/>
                <c:pt idx="0">
                  <c:v>Budjetti</c:v>
                </c:pt>
                <c:pt idx="1">
                  <c:v>Toteuma</c:v>
                </c:pt>
              </c:strCache>
            </c:strRef>
          </c:cat>
          <c:val>
            <c:numRef>
              <c:f>Kuvaajat!$AB$54:$AC$54</c:f>
              <c:numCache>
                <c:formatCode>#\ ##0.00\ "€"</c:formatCode>
                <c:ptCount val="2"/>
                <c:pt idx="0">
                  <c:v>0</c:v>
                </c:pt>
                <c:pt idx="1">
                  <c:v>0</c:v>
                </c:pt>
              </c:numCache>
            </c:numRef>
          </c:val>
          <c:extLst>
            <c:ext xmlns:c16="http://schemas.microsoft.com/office/drawing/2014/chart" uri="{C3380CC4-5D6E-409C-BE32-E72D297353CC}">
              <c16:uniqueId val="{00000016-FAEA-9C47-B46A-34F411B1DAAF}"/>
            </c:ext>
          </c:extLst>
        </c:ser>
        <c:dLbls>
          <c:showLegendKey val="0"/>
          <c:showVal val="1"/>
          <c:showCatName val="0"/>
          <c:showSerName val="0"/>
          <c:showPercent val="0"/>
          <c:showBubbleSize val="0"/>
        </c:dLbls>
        <c:gapWidth val="0"/>
        <c:overlap val="100"/>
        <c:axId val="779590719"/>
        <c:axId val="752061887"/>
      </c:barChart>
      <c:catAx>
        <c:axId val="779590719"/>
        <c:scaling>
          <c:orientation val="minMax"/>
        </c:scaling>
        <c:delete val="0"/>
        <c:axPos val="b"/>
        <c:numFmt formatCode="General" sourceLinked="1"/>
        <c:majorTickMark val="out"/>
        <c:minorTickMark val="none"/>
        <c:tickLblPos val="nextTo"/>
        <c:crossAx val="752061887"/>
        <c:crosses val="autoZero"/>
        <c:auto val="1"/>
        <c:lblAlgn val="ctr"/>
        <c:lblOffset val="100"/>
        <c:noMultiLvlLbl val="0"/>
      </c:catAx>
      <c:valAx>
        <c:axId val="752061887"/>
        <c:scaling>
          <c:orientation val="minMax"/>
        </c:scaling>
        <c:delete val="1"/>
        <c:axPos val="l"/>
        <c:numFmt formatCode="#\ ##0.00\ &quot;€&quot;" sourceLinked="1"/>
        <c:majorTickMark val="none"/>
        <c:minorTickMark val="none"/>
        <c:tickLblPos val="nextTo"/>
        <c:crossAx val="779590719"/>
        <c:crosses val="autoZero"/>
        <c:crossBetween val="between"/>
      </c:valAx>
      <c:spPr>
        <a:noFill/>
        <a:ln>
          <a:noFill/>
        </a:ln>
        <a:effectLst/>
      </c:spPr>
    </c:plotArea>
    <c:legend>
      <c:legendPos val="r"/>
      <c:legendEntry>
        <c:idx val="0"/>
        <c:txPr>
          <a:bodyPr rot="0" vert="horz"/>
          <a:lstStyle/>
          <a:p>
            <a:pPr>
              <a:defRPr/>
            </a:pPr>
            <a:endParaRPr lang="fi-FI"/>
          </a:p>
        </c:txPr>
      </c:legendEntry>
      <c:layout>
        <c:manualLayout>
          <c:xMode val="edge"/>
          <c:yMode val="edge"/>
          <c:x val="0.66993547789799002"/>
          <c:y val="0.21683992355430551"/>
          <c:w val="0.3144568138604642"/>
          <c:h val="0.6045660041033184"/>
        </c:manualLayout>
      </c:layout>
      <c:overlay val="0"/>
      <c:spPr>
        <a:noFill/>
        <a:ln>
          <a:noFill/>
        </a:ln>
        <a:effectLst/>
      </c:spPr>
      <c:txPr>
        <a:bodyPr rot="0" vert="horz"/>
        <a:lstStyle/>
        <a:p>
          <a:pPr>
            <a:defRPr/>
          </a:pPr>
          <a:endParaRPr lang="fi-FI"/>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r>
              <a:rPr lang="fi-FI" b="1"/>
              <a:t>Kuukausittainen tulos</a:t>
            </a:r>
          </a:p>
        </c:rich>
      </c:tx>
      <c:overlay val="0"/>
      <c:spPr>
        <a:noFill/>
        <a:ln>
          <a:noFill/>
        </a:ln>
        <a:effectLst/>
      </c:spPr>
      <c:txPr>
        <a:bodyPr rot="0" spcFirstLastPara="1" vertOverflow="ellipsis" vert="horz" wrap="square" anchor="ctr" anchorCtr="1"/>
        <a:lstStyle/>
        <a:p>
          <a:pPr>
            <a:defRPr sz="1440" b="1" i="0" u="none" strike="noStrike" kern="1200" spc="0" baseline="0">
              <a:solidFill>
                <a:schemeClr val="bg2">
                  <a:lumMod val="50000"/>
                </a:schemeClr>
              </a:solidFill>
              <a:latin typeface="+mn-lt"/>
              <a:ea typeface="+mn-ea"/>
              <a:cs typeface="+mn-cs"/>
            </a:defRPr>
          </a:pPr>
          <a:endParaRPr lang="fi-FI"/>
        </a:p>
      </c:txPr>
    </c:title>
    <c:autoTitleDeleted val="0"/>
    <c:plotArea>
      <c:layout/>
      <c:barChart>
        <c:barDir val="col"/>
        <c:grouping val="clustered"/>
        <c:varyColors val="0"/>
        <c:ser>
          <c:idx val="0"/>
          <c:order val="0"/>
          <c:tx>
            <c:strRef>
              <c:f>Kuvaajat!$AD$71</c:f>
              <c:strCache>
                <c:ptCount val="1"/>
                <c:pt idx="0">
                  <c:v>Budjetti</c:v>
                </c:pt>
              </c:strCache>
            </c:strRef>
          </c:tx>
          <c:spPr>
            <a:solidFill>
              <a:schemeClr val="tx1"/>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Kuvaajat!$AC$72:$AC$83</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Kuvaajat!$AD$72:$AD$83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2B48-3944-A4FA-07C79C64A80C}"/>
            </c:ext>
          </c:extLst>
        </c:ser>
        <c:ser>
          <c:idx val="2"/>
          <c:order val="1"/>
          <c:tx>
            <c:strRef>
              <c:f>Kuvaajat!$AE$71</c:f>
              <c:strCache>
                <c:ptCount val="1"/>
                <c:pt idx="0">
                  <c:v>Toteutunut</c:v>
                </c:pt>
              </c:strCache>
            </c:strRef>
          </c:tx>
          <c:spPr>
            <a:solidFill>
              <a:schemeClr val="tx2"/>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Kuvaajat!$AC$72:$AC$83</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Kuvaajat!$AE$72:$AE$83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FE7D-264F-AF77-7638859901C1}"/>
            </c:ext>
          </c:extLst>
        </c:ser>
        <c:dLbls>
          <c:showLegendKey val="0"/>
          <c:showVal val="0"/>
          <c:showCatName val="0"/>
          <c:showSerName val="0"/>
          <c:showPercent val="0"/>
          <c:showBubbleSize val="0"/>
        </c:dLbls>
        <c:gapWidth val="100"/>
        <c:axId val="579113759"/>
        <c:axId val="460557311"/>
      </c:barChart>
      <c:lineChart>
        <c:grouping val="standard"/>
        <c:varyColors val="0"/>
        <c:ser>
          <c:idx val="1"/>
          <c:order val="2"/>
          <c:tx>
            <c:strRef>
              <c:f>Kuvaajat!$AF$71</c:f>
              <c:strCache>
                <c:ptCount val="1"/>
                <c:pt idx="0">
                  <c:v>Kumulatiivinen budjetti</c:v>
                </c:pt>
              </c:strCache>
            </c:strRef>
          </c:tx>
          <c:spPr>
            <a:ln w="28575" cap="rnd">
              <a:solidFill>
                <a:schemeClr val="tx1"/>
              </a:solidFill>
              <a:round/>
            </a:ln>
            <a:effectLst/>
          </c:spPr>
          <c:marker>
            <c:symbol val="none"/>
          </c:marker>
          <c:dLbls>
            <c:dLbl>
              <c:idx val="11"/>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B48-3944-A4FA-07C79C64A80C}"/>
                </c:ext>
              </c:extLst>
            </c:dLbl>
            <c:numFmt formatCode="#,##0\ &quot;€&quot;" sourceLinked="0"/>
            <c:spPr>
              <a:noFill/>
              <a:ln>
                <a:noFill/>
              </a:ln>
              <a:effectLst/>
            </c:spPr>
            <c:txPr>
              <a:bodyPr rot="0" spcFirstLastPara="1" vertOverflow="ellipsis" vert="horz" wrap="square" anchor="ctr" anchorCtr="1"/>
              <a:lstStyle/>
              <a:p>
                <a:pPr>
                  <a:defRPr sz="1200" b="1" i="0" u="none" strike="noStrike" kern="1200" baseline="0">
                    <a:solidFill>
                      <a:schemeClr val="bg2">
                        <a:lumMod val="50000"/>
                      </a:schemeClr>
                    </a:solidFill>
                    <a:latin typeface="+mn-lt"/>
                    <a:ea typeface="+mn-ea"/>
                    <a:cs typeface="+mn-cs"/>
                  </a:defRPr>
                </a:pPr>
                <a:endParaRPr lang="fi-FI"/>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Kuvaajat!$AC$72:$AC$83</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Kuvaajat!$AF$72:$AF$83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1-2B48-3944-A4FA-07C79C64A80C}"/>
            </c:ext>
          </c:extLst>
        </c:ser>
        <c:ser>
          <c:idx val="3"/>
          <c:order val="3"/>
          <c:tx>
            <c:strRef>
              <c:f>Kuvaajat!$AG$71</c:f>
              <c:strCache>
                <c:ptCount val="1"/>
                <c:pt idx="0">
                  <c:v>Kumulatiivinen toteuma</c:v>
                </c:pt>
              </c:strCache>
            </c:strRef>
          </c:tx>
          <c:spPr>
            <a:ln w="28575" cap="rnd">
              <a:solidFill>
                <a:schemeClr val="tx2"/>
              </a:solidFill>
              <a:round/>
            </a:ln>
            <a:effectLst/>
          </c:spPr>
          <c:marker>
            <c:symbol val="none"/>
          </c:marker>
          <c:dLbls>
            <c:dLbl>
              <c:idx val="1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E7D-264F-AF77-7638859901C1}"/>
                </c:ext>
              </c:extLst>
            </c:dLbl>
            <c:numFmt formatCode="#,##0\ &quot;€&quot;" sourceLinked="0"/>
            <c:spPr>
              <a:noFill/>
              <a:ln>
                <a:noFill/>
              </a:ln>
              <a:effectLst/>
            </c:spPr>
            <c:txPr>
              <a:bodyPr rot="0" spcFirstLastPara="1" vertOverflow="ellipsis" vert="horz" wrap="square" anchor="ctr" anchorCtr="1"/>
              <a:lstStyle/>
              <a:p>
                <a:pPr>
                  <a:defRPr sz="1200" b="1" i="0" u="none" strike="noStrike" kern="1200" baseline="0">
                    <a:solidFill>
                      <a:schemeClr val="bg2">
                        <a:lumMod val="50000"/>
                      </a:schemeClr>
                    </a:solidFill>
                    <a:latin typeface="+mn-lt"/>
                    <a:ea typeface="+mn-ea"/>
                    <a:cs typeface="+mn-cs"/>
                  </a:defRPr>
                </a:pPr>
                <a:endParaRPr lang="fi-FI"/>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Kuvaajat!$AC$72:$AC$83</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Kuvaajat!$AG$72:$AG$83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1-FE7D-264F-AF77-7638859901C1}"/>
            </c:ext>
          </c:extLst>
        </c:ser>
        <c:dLbls>
          <c:showLegendKey val="0"/>
          <c:showVal val="0"/>
          <c:showCatName val="0"/>
          <c:showSerName val="0"/>
          <c:showPercent val="0"/>
          <c:showBubbleSize val="0"/>
        </c:dLbls>
        <c:marker val="1"/>
        <c:smooth val="0"/>
        <c:axId val="579113759"/>
        <c:axId val="460557311"/>
      </c:lineChart>
      <c:catAx>
        <c:axId val="5791137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460557311"/>
        <c:crosses val="autoZero"/>
        <c:auto val="1"/>
        <c:lblAlgn val="ctr"/>
        <c:lblOffset val="100"/>
        <c:noMultiLvlLbl val="0"/>
      </c:catAx>
      <c:valAx>
        <c:axId val="460557311"/>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57911375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vert="horz"/>
          <a:lstStyle/>
          <a:p>
            <a:pPr>
              <a:defRPr/>
            </a:pPr>
            <a:r>
              <a:rPr lang="fi-FI"/>
              <a:t>Kuukausittaiset tuotot yhteensä</a:t>
            </a:r>
          </a:p>
        </c:rich>
      </c:tx>
      <c:overlay val="0"/>
      <c:spPr>
        <a:noFill/>
        <a:ln>
          <a:noFill/>
        </a:ln>
        <a:effectLst/>
      </c:spPr>
    </c:title>
    <c:autoTitleDeleted val="0"/>
    <c:plotArea>
      <c:layout/>
      <c:lineChart>
        <c:grouping val="standard"/>
        <c:varyColors val="0"/>
        <c:ser>
          <c:idx val="10"/>
          <c:order val="0"/>
          <c:tx>
            <c:strRef>
              <c:f>Kuvaajat!$AB$29</c:f>
              <c:strCache>
                <c:ptCount val="1"/>
                <c:pt idx="0">
                  <c:v>Budjetti</c:v>
                </c:pt>
              </c:strCache>
            </c:strRef>
          </c:tx>
          <c:spPr>
            <a:ln>
              <a:solidFill>
                <a:schemeClr val="accent5">
                  <a:lumMod val="10000"/>
                </a:schemeClr>
              </a:solidFill>
            </a:ln>
            <a:effectLst/>
          </c:spPr>
          <c:marker>
            <c:symbol val="none"/>
          </c:marker>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Kuvaajat!$AC$29:$AN$29</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2-0F46-4E47-BD98-BD1999F9B25F}"/>
            </c:ext>
          </c:extLst>
        </c:ser>
        <c:ser>
          <c:idx val="0"/>
          <c:order val="1"/>
          <c:tx>
            <c:strRef>
              <c:f>Kuvaajat!$AB$30</c:f>
              <c:strCache>
                <c:ptCount val="1"/>
                <c:pt idx="0">
                  <c:v>Toteuma</c:v>
                </c:pt>
              </c:strCache>
            </c:strRef>
          </c:tx>
          <c:spPr>
            <a:ln>
              <a:solidFill>
                <a:schemeClr val="accent1">
                  <a:lumMod val="75000"/>
                </a:schemeClr>
              </a:solidFill>
            </a:ln>
          </c:spPr>
          <c:marker>
            <c:symbol val="none"/>
          </c:marker>
          <c:cat>
            <c:strRef>
              <c:f>Kuvaajat!$AC$17:$AN$17</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Kuvaajat!$AC$30:$AN$30</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57B1-B84F-AFE1-DE5D94999673}"/>
            </c:ext>
          </c:extLst>
        </c:ser>
        <c:dLbls>
          <c:showLegendKey val="0"/>
          <c:showVal val="0"/>
          <c:showCatName val="0"/>
          <c:showSerName val="0"/>
          <c:showPercent val="0"/>
          <c:showBubbleSize val="0"/>
        </c:dLbls>
        <c:smooth val="0"/>
        <c:axId val="871164959"/>
        <c:axId val="769197263"/>
      </c:lineChart>
      <c:catAx>
        <c:axId val="871164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vert="horz"/>
          <a:lstStyle/>
          <a:p>
            <a:pPr>
              <a:defRPr/>
            </a:pPr>
            <a:endParaRPr lang="fi-FI"/>
          </a:p>
        </c:txPr>
        <c:crossAx val="769197263"/>
        <c:crosses val="autoZero"/>
        <c:auto val="1"/>
        <c:lblAlgn val="ctr"/>
        <c:lblOffset val="100"/>
        <c:noMultiLvlLbl val="0"/>
      </c:catAx>
      <c:valAx>
        <c:axId val="769197263"/>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vert="horz"/>
          <a:lstStyle/>
          <a:p>
            <a:pPr>
              <a:defRPr/>
            </a:pPr>
            <a:endParaRPr lang="fi-FI"/>
          </a:p>
        </c:txPr>
        <c:crossAx val="871164959"/>
        <c:crosses val="autoZero"/>
        <c:crossBetween val="between"/>
      </c:valAx>
    </c:plotArea>
    <c:legend>
      <c:legendPos val="b"/>
      <c:overlay val="0"/>
      <c:spPr>
        <a:noFill/>
        <a:ln>
          <a:noFill/>
        </a:ln>
        <a:effectLst/>
      </c:spPr>
      <c:txPr>
        <a:bodyPr rot="0" vert="horz"/>
        <a:lstStyle/>
        <a:p>
          <a:pPr>
            <a:defRPr/>
          </a:pPr>
          <a:endParaRPr lang="fi-FI"/>
        </a:p>
      </c:txPr>
    </c:legend>
    <c:plotVisOnly val="1"/>
    <c:dispBlanksAs val="gap"/>
    <c:showDLblsOverMax val="0"/>
    <c:extLst/>
  </c:chart>
  <c:spPr>
    <a:ln>
      <a:solidFill>
        <a:schemeClr val="accent5"/>
      </a:solidFill>
    </a:ln>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vert="horz"/>
          <a:lstStyle/>
          <a:p>
            <a:pPr>
              <a:defRPr/>
            </a:pPr>
            <a:r>
              <a:rPr lang="fi-FI"/>
              <a:t>Toteutuneet tuotot</a:t>
            </a:r>
          </a:p>
        </c:rich>
      </c:tx>
      <c:overlay val="0"/>
      <c:spPr>
        <a:noFill/>
        <a:ln>
          <a:noFill/>
        </a:ln>
        <a:effectLst/>
      </c:spPr>
    </c:title>
    <c:autoTitleDeleted val="0"/>
    <c:plotArea>
      <c:layout/>
      <c:barChart>
        <c:barDir val="col"/>
        <c:grouping val="clustered"/>
        <c:varyColors val="0"/>
        <c:ser>
          <c:idx val="10"/>
          <c:order val="0"/>
          <c:tx>
            <c:strRef>
              <c:f>Kuvaajat!$AB$87</c:f>
              <c:strCache>
                <c:ptCount val="1"/>
                <c:pt idx="0">
                  <c:v>Satunnaiset tuotot</c:v>
                </c:pt>
              </c:strCache>
            </c:strRef>
          </c:tx>
          <c:spPr>
            <a:solidFill>
              <a:schemeClr val="accent4"/>
            </a:solidFill>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Kuvaajat!$AC$87:$AN$87</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41-77BB-BA4B-B32C-C4055B6CD021}"/>
            </c:ext>
          </c:extLst>
        </c:ser>
        <c:ser>
          <c:idx val="0"/>
          <c:order val="1"/>
          <c:tx>
            <c:strRef>
              <c:f>Kuvaajat!$AB$88</c:f>
              <c:strCache>
                <c:ptCount val="1"/>
                <c:pt idx="0">
                  <c:v>0</c:v>
                </c:pt>
              </c:strCache>
            </c:strRef>
          </c:tx>
          <c:spPr>
            <a:solidFill>
              <a:schemeClr val="accent1"/>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Kuvaajat!$AC$88:$AN$88</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43-77BB-BA4B-B32C-C4055B6CD021}"/>
            </c:ext>
          </c:extLst>
        </c:ser>
        <c:ser>
          <c:idx val="1"/>
          <c:order val="2"/>
          <c:tx>
            <c:strRef>
              <c:f>Kuvaajat!$AB$89</c:f>
              <c:strCache>
                <c:ptCount val="1"/>
                <c:pt idx="0">
                  <c:v>0</c:v>
                </c:pt>
              </c:strCache>
            </c:strRef>
          </c:tx>
          <c:spPr>
            <a:solidFill>
              <a:schemeClr val="accent2"/>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Kuvaajat!$AC$89:$AN$89</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45-77BB-BA4B-B32C-C4055B6CD021}"/>
            </c:ext>
          </c:extLst>
        </c:ser>
        <c:ser>
          <c:idx val="2"/>
          <c:order val="3"/>
          <c:tx>
            <c:strRef>
              <c:f>Kuvaajat!$AB$90</c:f>
              <c:strCache>
                <c:ptCount val="1"/>
                <c:pt idx="0">
                  <c:v>0</c:v>
                </c:pt>
              </c:strCache>
            </c:strRef>
          </c:tx>
          <c:spPr>
            <a:solidFill>
              <a:schemeClr val="accent3"/>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Kuvaajat!$AC$90:$AN$90</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47-77BB-BA4B-B32C-C4055B6CD021}"/>
            </c:ext>
          </c:extLst>
        </c:ser>
        <c:ser>
          <c:idx val="3"/>
          <c:order val="4"/>
          <c:tx>
            <c:strRef>
              <c:f>Kuvaajat!$AB$91</c:f>
              <c:strCache>
                <c:ptCount val="1"/>
                <c:pt idx="0">
                  <c:v>0</c:v>
                </c:pt>
              </c:strCache>
            </c:strRef>
          </c:tx>
          <c:spPr>
            <a:solidFill>
              <a:schemeClr val="bg2"/>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Kuvaajat!$AC$91:$AN$91</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49-77BB-BA4B-B32C-C4055B6CD021}"/>
            </c:ext>
          </c:extLst>
        </c:ser>
        <c:ser>
          <c:idx val="4"/>
          <c:order val="5"/>
          <c:tx>
            <c:strRef>
              <c:f>Kuvaajat!$AB$92</c:f>
              <c:strCache>
                <c:ptCount val="1"/>
                <c:pt idx="0">
                  <c:v>0</c:v>
                </c:pt>
              </c:strCache>
            </c:strRef>
          </c:tx>
          <c:spPr>
            <a:solidFill>
              <a:schemeClr val="accent6"/>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Kuvaajat!$AC$92:$AN$92</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4B-77BB-BA4B-B32C-C4055B6CD021}"/>
            </c:ext>
          </c:extLst>
        </c:ser>
        <c:ser>
          <c:idx val="5"/>
          <c:order val="6"/>
          <c:tx>
            <c:strRef>
              <c:f>Kuvaajat!$AB$93</c:f>
              <c:strCache>
                <c:ptCount val="1"/>
                <c:pt idx="0">
                  <c:v>0</c:v>
                </c:pt>
              </c:strCache>
            </c:strRef>
          </c:tx>
          <c:spPr>
            <a:solidFill>
              <a:schemeClr val="accent1">
                <a:lumMod val="50000"/>
              </a:schemeClr>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Kuvaajat!$AC$93:$AN$93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4D-77BB-BA4B-B32C-C4055B6CD021}"/>
            </c:ext>
          </c:extLst>
        </c:ser>
        <c:ser>
          <c:idx val="6"/>
          <c:order val="7"/>
          <c:tx>
            <c:strRef>
              <c:f>Kuvaajat!$AB$94</c:f>
              <c:strCache>
                <c:ptCount val="1"/>
                <c:pt idx="0">
                  <c:v>0</c:v>
                </c:pt>
              </c:strCache>
            </c:strRef>
          </c:tx>
          <c:spPr>
            <a:solidFill>
              <a:schemeClr val="accent3">
                <a:lumMod val="90000"/>
              </a:schemeClr>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Kuvaajat!$AC$94:$AN$94</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4F-77BB-BA4B-B32C-C4055B6CD021}"/>
            </c:ext>
          </c:extLst>
        </c:ser>
        <c:ser>
          <c:idx val="7"/>
          <c:order val="8"/>
          <c:tx>
            <c:strRef>
              <c:f>Kuvaajat!$AB$95</c:f>
              <c:strCache>
                <c:ptCount val="1"/>
                <c:pt idx="0">
                  <c:v>0</c:v>
                </c:pt>
              </c:strCache>
            </c:strRef>
          </c:tx>
          <c:spPr>
            <a:solidFill>
              <a:srgbClr val="3922FF"/>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Kuvaajat!$AC$95:$AN$95</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51-77BB-BA4B-B32C-C4055B6CD021}"/>
            </c:ext>
          </c:extLst>
        </c:ser>
        <c:ser>
          <c:idx val="8"/>
          <c:order val="9"/>
          <c:tx>
            <c:strRef>
              <c:f>Kuvaajat!$AB$96</c:f>
              <c:strCache>
                <c:ptCount val="1"/>
                <c:pt idx="0">
                  <c:v>0</c:v>
                </c:pt>
              </c:strCache>
            </c:strRef>
          </c:tx>
          <c:spPr>
            <a:solidFill>
              <a:srgbClr val="3565C4"/>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Kuvaajat!$AC$96:$AN$96</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53-77BB-BA4B-B32C-C4055B6CD021}"/>
            </c:ext>
          </c:extLst>
        </c:ser>
        <c:ser>
          <c:idx val="9"/>
          <c:order val="10"/>
          <c:tx>
            <c:strRef>
              <c:f>Kuvaajat!$AB$97</c:f>
              <c:strCache>
                <c:ptCount val="1"/>
                <c:pt idx="0">
                  <c:v>0</c:v>
                </c:pt>
              </c:strCache>
            </c:strRef>
          </c:tx>
          <c:spPr>
            <a:solidFill>
              <a:schemeClr val="tx2"/>
            </a:solidFill>
            <a:ln>
              <a:noFill/>
            </a:ln>
            <a:effectLst/>
          </c:spPr>
          <c:invertIfNegative val="0"/>
          <c:cat>
            <c:strRef>
              <c:f>Kuvaajat!$AC$86:$AN$86</c:f>
              <c:strCache>
                <c:ptCount val="12"/>
                <c:pt idx="0">
                  <c:v>Tammikuu</c:v>
                </c:pt>
                <c:pt idx="1">
                  <c:v>Helmikuu</c:v>
                </c:pt>
                <c:pt idx="2">
                  <c:v>Maaliskuu</c:v>
                </c:pt>
                <c:pt idx="3">
                  <c:v>Huhtikuu</c:v>
                </c:pt>
                <c:pt idx="4">
                  <c:v>Toukokuu</c:v>
                </c:pt>
                <c:pt idx="5">
                  <c:v>Kesäkuu</c:v>
                </c:pt>
                <c:pt idx="6">
                  <c:v>Heinäkuu</c:v>
                </c:pt>
                <c:pt idx="7">
                  <c:v>Elokuu</c:v>
                </c:pt>
                <c:pt idx="8">
                  <c:v>Syyskuu</c:v>
                </c:pt>
                <c:pt idx="9">
                  <c:v>Lokakuu</c:v>
                </c:pt>
                <c:pt idx="10">
                  <c:v>Marraskuu</c:v>
                </c:pt>
                <c:pt idx="11">
                  <c:v>Joulukuu</c:v>
                </c:pt>
              </c:strCache>
            </c:strRef>
          </c:cat>
          <c:val>
            <c:numRef>
              <c:f>Kuvaajat!$AC$97:$AN$97</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A5FD-D54D-B1B2-8631D14D34C0}"/>
            </c:ext>
          </c:extLst>
        </c:ser>
        <c:dLbls>
          <c:showLegendKey val="0"/>
          <c:showVal val="0"/>
          <c:showCatName val="0"/>
          <c:showSerName val="0"/>
          <c:showPercent val="0"/>
          <c:showBubbleSize val="0"/>
        </c:dLbls>
        <c:gapWidth val="72"/>
        <c:axId val="871164959"/>
        <c:axId val="769197263"/>
      </c:barChart>
      <c:catAx>
        <c:axId val="871164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vert="horz"/>
          <a:lstStyle/>
          <a:p>
            <a:pPr>
              <a:defRPr/>
            </a:pPr>
            <a:endParaRPr lang="fi-FI"/>
          </a:p>
        </c:txPr>
        <c:crossAx val="769197263"/>
        <c:crosses val="autoZero"/>
        <c:auto val="1"/>
        <c:lblAlgn val="ctr"/>
        <c:lblOffset val="100"/>
        <c:noMultiLvlLbl val="0"/>
      </c:catAx>
      <c:valAx>
        <c:axId val="769197263"/>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vert="horz"/>
          <a:lstStyle/>
          <a:p>
            <a:pPr>
              <a:defRPr/>
            </a:pPr>
            <a:endParaRPr lang="fi-FI"/>
          </a:p>
        </c:txPr>
        <c:crossAx val="871164959"/>
        <c:crosses val="autoZero"/>
        <c:crossBetween val="between"/>
      </c:valAx>
    </c:plotArea>
    <c:legend>
      <c:legendPos val="b"/>
      <c:overlay val="0"/>
      <c:spPr>
        <a:noFill/>
        <a:ln>
          <a:noFill/>
        </a:ln>
        <a:effectLst/>
      </c:spPr>
      <c:txPr>
        <a:bodyPr rot="0" vert="horz"/>
        <a:lstStyle/>
        <a:p>
          <a:pPr>
            <a:defRPr/>
          </a:pPr>
          <a:endParaRPr lang="fi-FI"/>
        </a:p>
      </c:txPr>
    </c:legend>
    <c:plotVisOnly val="1"/>
    <c:dispBlanksAs val="gap"/>
    <c:showDLblsOverMax val="0"/>
    <c:extLst/>
  </c:chart>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image" Target="../media/image2.png"/><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image" Target="../media/image1.png"/><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xdr:col>
      <xdr:colOff>10161</xdr:colOff>
      <xdr:row>0</xdr:row>
      <xdr:rowOff>0</xdr:rowOff>
    </xdr:from>
    <xdr:to>
      <xdr:col>7</xdr:col>
      <xdr:colOff>2555702</xdr:colOff>
      <xdr:row>0</xdr:row>
      <xdr:rowOff>975360</xdr:rowOff>
    </xdr:to>
    <xdr:grpSp>
      <xdr:nvGrpSpPr>
        <xdr:cNvPr id="4" name="Ryhmä 3">
          <a:extLst>
            <a:ext uri="{FF2B5EF4-FFF2-40B4-BE49-F238E27FC236}">
              <a16:creationId xmlns:a16="http://schemas.microsoft.com/office/drawing/2014/main" id="{AFA504E8-302B-F527-1E39-4BE734FAA218}"/>
            </a:ext>
          </a:extLst>
        </xdr:cNvPr>
        <xdr:cNvGrpSpPr/>
      </xdr:nvGrpSpPr>
      <xdr:grpSpPr>
        <a:xfrm>
          <a:off x="5478743" y="0"/>
          <a:ext cx="5303526" cy="975360"/>
          <a:chOff x="4805681" y="60961"/>
          <a:chExt cx="5309061" cy="975360"/>
        </a:xfrm>
      </xdr:grpSpPr>
      <xdr:pic>
        <xdr:nvPicPr>
          <xdr:cNvPr id="2" name="Kuva 1">
            <a:extLst>
              <a:ext uri="{FF2B5EF4-FFF2-40B4-BE49-F238E27FC236}">
                <a16:creationId xmlns:a16="http://schemas.microsoft.com/office/drawing/2014/main" id="{BAD05013-A8E0-32D1-DFF1-5AE392D553E0}"/>
              </a:ext>
            </a:extLst>
          </xdr:cNvPr>
          <xdr:cNvPicPr>
            <a:picLocks noChangeAspect="1"/>
          </xdr:cNvPicPr>
        </xdr:nvPicPr>
        <xdr:blipFill>
          <a:blip xmlns:r="http://schemas.openxmlformats.org/officeDocument/2006/relationships" r:embed="rId1"/>
          <a:stretch>
            <a:fillRect/>
          </a:stretch>
        </xdr:blipFill>
        <xdr:spPr>
          <a:xfrm>
            <a:off x="4805681" y="177801"/>
            <a:ext cx="1063618" cy="741680"/>
          </a:xfrm>
          <a:prstGeom prst="rect">
            <a:avLst/>
          </a:prstGeom>
        </xdr:spPr>
      </xdr:pic>
      <xdr:pic>
        <xdr:nvPicPr>
          <xdr:cNvPr id="3" name="Kuva 2">
            <a:extLst>
              <a:ext uri="{FF2B5EF4-FFF2-40B4-BE49-F238E27FC236}">
                <a16:creationId xmlns:a16="http://schemas.microsoft.com/office/drawing/2014/main" id="{350773CB-2DC0-BAFE-B26A-32505F9120F6}"/>
              </a:ext>
            </a:extLst>
          </xdr:cNvPr>
          <xdr:cNvPicPr>
            <a:picLocks noChangeAspect="1"/>
          </xdr:cNvPicPr>
        </xdr:nvPicPr>
        <xdr:blipFill>
          <a:blip xmlns:r="http://schemas.openxmlformats.org/officeDocument/2006/relationships" r:embed="rId2"/>
          <a:stretch>
            <a:fillRect/>
          </a:stretch>
        </xdr:blipFill>
        <xdr:spPr>
          <a:xfrm>
            <a:off x="6390640" y="60961"/>
            <a:ext cx="3724102" cy="975360"/>
          </a:xfrm>
          <a:prstGeom prst="rect">
            <a:avLst/>
          </a:prstGeom>
        </xdr:spPr>
      </xdr:pic>
    </xdr:grpSp>
    <xdr:clientData/>
  </xdr:twoCellAnchor>
  <xdr:twoCellAnchor>
    <xdr:from>
      <xdr:col>7</xdr:col>
      <xdr:colOff>651451</xdr:colOff>
      <xdr:row>56</xdr:row>
      <xdr:rowOff>190829</xdr:rowOff>
    </xdr:from>
    <xdr:to>
      <xdr:col>10</xdr:col>
      <xdr:colOff>100638</xdr:colOff>
      <xdr:row>64</xdr:row>
      <xdr:rowOff>50491</xdr:rowOff>
    </xdr:to>
    <xdr:sp macro="" textlink="">
      <xdr:nvSpPr>
        <xdr:cNvPr id="5" name="Kyynel 4">
          <a:extLst>
            <a:ext uri="{FF2B5EF4-FFF2-40B4-BE49-F238E27FC236}">
              <a16:creationId xmlns:a16="http://schemas.microsoft.com/office/drawing/2014/main" id="{67BC0F69-DECB-8545-9117-C4A7AE656AA6}"/>
            </a:ext>
          </a:extLst>
        </xdr:cNvPr>
        <xdr:cNvSpPr/>
      </xdr:nvSpPr>
      <xdr:spPr>
        <a:xfrm rot="16200000">
          <a:off x="9954763" y="13918605"/>
          <a:ext cx="1491579" cy="3634265"/>
        </a:xfrm>
        <a:prstGeom prst="teardrop">
          <a:avLst/>
        </a:prstGeom>
        <a:solidFill>
          <a:schemeClr val="accent3"/>
        </a:solidFill>
        <a:ln>
          <a:solidFill>
            <a:schemeClr val="accent3">
              <a:lumMod val="9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vert="vert"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fi-FI" sz="1200" b="0">
              <a:solidFill>
                <a:schemeClr val="bg2">
                  <a:lumMod val="50000"/>
                </a:schemeClr>
              </a:solidFill>
            </a:rPr>
            <a:t>Jos sinulla on yli 10 tuotetta/palvelua,</a:t>
          </a:r>
          <a:r>
            <a:rPr lang="fi-FI" sz="1200" b="0" baseline="0">
              <a:solidFill>
                <a:schemeClr val="bg2">
                  <a:lumMod val="50000"/>
                </a:schemeClr>
              </a:solidFill>
            </a:rPr>
            <a:t> voit ryhmitellä ne hinnan tai tyypin mukaan kategorioihin.</a:t>
          </a:r>
        </a:p>
        <a:p>
          <a:pPr marL="0" marR="0" indent="0" algn="l" defTabSz="914400" eaLnBrk="1" fontAlgn="auto" latinLnBrk="0" hangingPunct="1">
            <a:lnSpc>
              <a:spcPct val="100000"/>
            </a:lnSpc>
            <a:spcBef>
              <a:spcPts val="0"/>
            </a:spcBef>
            <a:spcAft>
              <a:spcPts val="0"/>
            </a:spcAft>
            <a:buClrTx/>
            <a:buSzTx/>
            <a:buFontTx/>
            <a:buNone/>
            <a:tabLst/>
            <a:defRPr/>
          </a:pPr>
          <a:endParaRPr lang="fi-FI" sz="1200" b="0">
            <a:solidFill>
              <a:schemeClr val="bg2">
                <a:lumMod val="50000"/>
              </a:schemeClr>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15</xdr:col>
      <xdr:colOff>12700</xdr:colOff>
      <xdr:row>57</xdr:row>
      <xdr:rowOff>0</xdr:rowOff>
    </xdr:from>
    <xdr:to>
      <xdr:col>19</xdr:col>
      <xdr:colOff>342900</xdr:colOff>
      <xdr:row>64</xdr:row>
      <xdr:rowOff>25400</xdr:rowOff>
    </xdr:to>
    <xdr:sp macro="" textlink="">
      <xdr:nvSpPr>
        <xdr:cNvPr id="2" name="Kyynel 1">
          <a:extLst>
            <a:ext uri="{FF2B5EF4-FFF2-40B4-BE49-F238E27FC236}">
              <a16:creationId xmlns:a16="http://schemas.microsoft.com/office/drawing/2014/main" id="{7C179FC5-5E05-EE32-3C48-5667AAF00A2F}"/>
            </a:ext>
          </a:extLst>
        </xdr:cNvPr>
        <xdr:cNvSpPr/>
      </xdr:nvSpPr>
      <xdr:spPr>
        <a:xfrm rot="16200000">
          <a:off x="15443200" y="17056100"/>
          <a:ext cx="1473200" cy="3632200"/>
        </a:xfrm>
        <a:prstGeom prst="teardrop">
          <a:avLst/>
        </a:prstGeom>
        <a:solidFill>
          <a:schemeClr val="accent3"/>
        </a:solidFill>
        <a:ln>
          <a:solidFill>
            <a:schemeClr val="accent3">
              <a:lumMod val="9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vert="vert"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fi-FI" sz="1200" b="0">
              <a:solidFill>
                <a:schemeClr val="bg2">
                  <a:lumMod val="50000"/>
                </a:schemeClr>
              </a:solidFill>
            </a:rPr>
            <a:t>Tässä solussa näkyy keltaisella koko vuoden tulos eli se summa, joka jää jäljelle kun kaikista tuotoista vähennetään kaikki kulut. </a:t>
          </a:r>
        </a:p>
      </xdr:txBody>
    </xdr:sp>
    <xdr:clientData/>
  </xdr:twoCellAnchor>
  <xdr:twoCellAnchor>
    <xdr:from>
      <xdr:col>5</xdr:col>
      <xdr:colOff>444500</xdr:colOff>
      <xdr:row>57</xdr:row>
      <xdr:rowOff>38100</xdr:rowOff>
    </xdr:from>
    <xdr:to>
      <xdr:col>9</xdr:col>
      <xdr:colOff>774700</xdr:colOff>
      <xdr:row>63</xdr:row>
      <xdr:rowOff>38100</xdr:rowOff>
    </xdr:to>
    <xdr:sp macro="" textlink="">
      <xdr:nvSpPr>
        <xdr:cNvPr id="5" name="Kyynel 4">
          <a:extLst>
            <a:ext uri="{FF2B5EF4-FFF2-40B4-BE49-F238E27FC236}">
              <a16:creationId xmlns:a16="http://schemas.microsoft.com/office/drawing/2014/main" id="{FCB692D5-8B52-9A43-A38C-682A4AF31F58}"/>
            </a:ext>
          </a:extLst>
        </xdr:cNvPr>
        <xdr:cNvSpPr/>
      </xdr:nvSpPr>
      <xdr:spPr>
        <a:xfrm rot="16200000">
          <a:off x="7620000" y="16979900"/>
          <a:ext cx="1244600" cy="3632200"/>
        </a:xfrm>
        <a:prstGeom prst="teardrop">
          <a:avLst/>
        </a:prstGeom>
        <a:solidFill>
          <a:schemeClr val="accent3"/>
        </a:solidFill>
        <a:ln>
          <a:solidFill>
            <a:schemeClr val="accent3">
              <a:lumMod val="9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vert="vert"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fi-FI" sz="1200" b="0">
              <a:solidFill>
                <a:schemeClr val="bg2">
                  <a:lumMod val="50000"/>
                </a:schemeClr>
              </a:solidFill>
            </a:rPr>
            <a:t>Täällä näkyvät eri kuukausien tulokset, eli summat, jotka jäävät jäljelle, kun kuukauden tuotoista vähennetään kulut. </a:t>
          </a:r>
        </a:p>
      </xdr:txBody>
    </xdr:sp>
    <xdr:clientData/>
  </xdr:twoCellAnchor>
  <xdr:twoCellAnchor>
    <xdr:from>
      <xdr:col>16</xdr:col>
      <xdr:colOff>76200</xdr:colOff>
      <xdr:row>6</xdr:row>
      <xdr:rowOff>292100</xdr:rowOff>
    </xdr:from>
    <xdr:to>
      <xdr:col>20</xdr:col>
      <xdr:colOff>533400</xdr:colOff>
      <xdr:row>12</xdr:row>
      <xdr:rowOff>228600</xdr:rowOff>
    </xdr:to>
    <xdr:sp macro="" textlink="">
      <xdr:nvSpPr>
        <xdr:cNvPr id="6" name="Kyynel 5">
          <a:extLst>
            <a:ext uri="{FF2B5EF4-FFF2-40B4-BE49-F238E27FC236}">
              <a16:creationId xmlns:a16="http://schemas.microsoft.com/office/drawing/2014/main" id="{EB22022C-D7F7-C64E-B646-95FBA496F052}"/>
            </a:ext>
          </a:extLst>
        </xdr:cNvPr>
        <xdr:cNvSpPr/>
      </xdr:nvSpPr>
      <xdr:spPr>
        <a:xfrm rot="16200000">
          <a:off x="16211550" y="3562350"/>
          <a:ext cx="1841500" cy="3759200"/>
        </a:xfrm>
        <a:prstGeom prst="teardrop">
          <a:avLst/>
        </a:prstGeom>
        <a:solidFill>
          <a:schemeClr val="accent3"/>
        </a:solidFill>
        <a:ln>
          <a:solidFill>
            <a:schemeClr val="accent3">
              <a:lumMod val="9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vert="vert"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fi-FI" sz="1200" b="0">
              <a:solidFill>
                <a:schemeClr val="bg2">
                  <a:lumMod val="50000"/>
                </a:schemeClr>
              </a:solidFill>
            </a:rPr>
            <a:t>Näistä valikoista voit kokeilla eri kulujen ja tuottojen muutosten vaikutusta budjettiin. Voit kokeilla vaikka mitä tapahtuisi, jos vuokra kasvaisi 20% tai jos jonkin tuotteen myynti pienenisi 50%. </a:t>
          </a:r>
        </a:p>
      </xdr:txBody>
    </xdr:sp>
    <xdr:clientData/>
  </xdr:twoCellAnchor>
  <xdr:twoCellAnchor>
    <xdr:from>
      <xdr:col>3</xdr:col>
      <xdr:colOff>247804</xdr:colOff>
      <xdr:row>0</xdr:row>
      <xdr:rowOff>0</xdr:rowOff>
    </xdr:from>
    <xdr:to>
      <xdr:col>9</xdr:col>
      <xdr:colOff>603865</xdr:colOff>
      <xdr:row>0</xdr:row>
      <xdr:rowOff>978458</xdr:rowOff>
    </xdr:to>
    <xdr:grpSp>
      <xdr:nvGrpSpPr>
        <xdr:cNvPr id="3" name="Ryhmä 2">
          <a:extLst>
            <a:ext uri="{FF2B5EF4-FFF2-40B4-BE49-F238E27FC236}">
              <a16:creationId xmlns:a16="http://schemas.microsoft.com/office/drawing/2014/main" id="{E9D6B744-91D7-8C4C-AE3F-7EB89595F7D6}"/>
            </a:ext>
          </a:extLst>
        </xdr:cNvPr>
        <xdr:cNvGrpSpPr/>
      </xdr:nvGrpSpPr>
      <xdr:grpSpPr>
        <a:xfrm>
          <a:off x="4579411" y="0"/>
          <a:ext cx="5322668" cy="978458"/>
          <a:chOff x="4805681" y="60961"/>
          <a:chExt cx="5309061" cy="975360"/>
        </a:xfrm>
      </xdr:grpSpPr>
      <xdr:pic>
        <xdr:nvPicPr>
          <xdr:cNvPr id="4" name="Kuva 3">
            <a:extLst>
              <a:ext uri="{FF2B5EF4-FFF2-40B4-BE49-F238E27FC236}">
                <a16:creationId xmlns:a16="http://schemas.microsoft.com/office/drawing/2014/main" id="{681BCFF8-234B-C092-0A3A-4FB1A145E315}"/>
              </a:ext>
            </a:extLst>
          </xdr:cNvPr>
          <xdr:cNvPicPr>
            <a:picLocks noChangeAspect="1"/>
          </xdr:cNvPicPr>
        </xdr:nvPicPr>
        <xdr:blipFill>
          <a:blip xmlns:r="http://schemas.openxmlformats.org/officeDocument/2006/relationships" r:embed="rId1"/>
          <a:stretch>
            <a:fillRect/>
          </a:stretch>
        </xdr:blipFill>
        <xdr:spPr>
          <a:xfrm>
            <a:off x="4805681" y="177801"/>
            <a:ext cx="1063618" cy="741680"/>
          </a:xfrm>
          <a:prstGeom prst="rect">
            <a:avLst/>
          </a:prstGeom>
        </xdr:spPr>
      </xdr:pic>
      <xdr:pic>
        <xdr:nvPicPr>
          <xdr:cNvPr id="7" name="Kuva 6">
            <a:extLst>
              <a:ext uri="{FF2B5EF4-FFF2-40B4-BE49-F238E27FC236}">
                <a16:creationId xmlns:a16="http://schemas.microsoft.com/office/drawing/2014/main" id="{145F3380-AB66-96C5-9F79-C6ECB8F1DEF0}"/>
              </a:ext>
            </a:extLst>
          </xdr:cNvPr>
          <xdr:cNvPicPr>
            <a:picLocks noChangeAspect="1"/>
          </xdr:cNvPicPr>
        </xdr:nvPicPr>
        <xdr:blipFill>
          <a:blip xmlns:r="http://schemas.openxmlformats.org/officeDocument/2006/relationships" r:embed="rId2"/>
          <a:stretch>
            <a:fillRect/>
          </a:stretch>
        </xdr:blipFill>
        <xdr:spPr>
          <a:xfrm>
            <a:off x="6390640" y="60961"/>
            <a:ext cx="3724102" cy="975360"/>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698500</xdr:colOff>
      <xdr:row>0</xdr:row>
      <xdr:rowOff>0</xdr:rowOff>
    </xdr:from>
    <xdr:to>
      <xdr:col>9</xdr:col>
      <xdr:colOff>229061</xdr:colOff>
      <xdr:row>0</xdr:row>
      <xdr:rowOff>975360</xdr:rowOff>
    </xdr:to>
    <xdr:grpSp>
      <xdr:nvGrpSpPr>
        <xdr:cNvPr id="2" name="Ryhmä 1">
          <a:extLst>
            <a:ext uri="{FF2B5EF4-FFF2-40B4-BE49-F238E27FC236}">
              <a16:creationId xmlns:a16="http://schemas.microsoft.com/office/drawing/2014/main" id="{C7130FEE-395E-2A4B-A5D7-5713CD6A20E7}"/>
            </a:ext>
          </a:extLst>
        </xdr:cNvPr>
        <xdr:cNvGrpSpPr/>
      </xdr:nvGrpSpPr>
      <xdr:grpSpPr>
        <a:xfrm>
          <a:off x="4572000" y="0"/>
          <a:ext cx="5309061" cy="975360"/>
          <a:chOff x="4805681" y="60961"/>
          <a:chExt cx="5309061" cy="975360"/>
        </a:xfrm>
      </xdr:grpSpPr>
      <xdr:pic>
        <xdr:nvPicPr>
          <xdr:cNvPr id="3" name="Kuva 2">
            <a:extLst>
              <a:ext uri="{FF2B5EF4-FFF2-40B4-BE49-F238E27FC236}">
                <a16:creationId xmlns:a16="http://schemas.microsoft.com/office/drawing/2014/main" id="{E70B29BC-EA98-1419-97DC-BBBBC19F1DBD}"/>
              </a:ext>
            </a:extLst>
          </xdr:cNvPr>
          <xdr:cNvPicPr>
            <a:picLocks noChangeAspect="1"/>
          </xdr:cNvPicPr>
        </xdr:nvPicPr>
        <xdr:blipFill>
          <a:blip xmlns:r="http://schemas.openxmlformats.org/officeDocument/2006/relationships" r:embed="rId1"/>
          <a:stretch>
            <a:fillRect/>
          </a:stretch>
        </xdr:blipFill>
        <xdr:spPr>
          <a:xfrm>
            <a:off x="4805681" y="177801"/>
            <a:ext cx="1063618" cy="741680"/>
          </a:xfrm>
          <a:prstGeom prst="rect">
            <a:avLst/>
          </a:prstGeom>
        </xdr:spPr>
      </xdr:pic>
      <xdr:pic>
        <xdr:nvPicPr>
          <xdr:cNvPr id="4" name="Kuva 3">
            <a:extLst>
              <a:ext uri="{FF2B5EF4-FFF2-40B4-BE49-F238E27FC236}">
                <a16:creationId xmlns:a16="http://schemas.microsoft.com/office/drawing/2014/main" id="{B11281D1-B981-479B-7123-B526A0DEFDD5}"/>
              </a:ext>
            </a:extLst>
          </xdr:cNvPr>
          <xdr:cNvPicPr>
            <a:picLocks noChangeAspect="1"/>
          </xdr:cNvPicPr>
        </xdr:nvPicPr>
        <xdr:blipFill>
          <a:blip xmlns:r="http://schemas.openxmlformats.org/officeDocument/2006/relationships" r:embed="rId2"/>
          <a:stretch>
            <a:fillRect/>
          </a:stretch>
        </xdr:blipFill>
        <xdr:spPr>
          <a:xfrm>
            <a:off x="6390640" y="60961"/>
            <a:ext cx="3724102" cy="975360"/>
          </a:xfrm>
          <a:prstGeom prst="rect">
            <a:avLst/>
          </a:prstGeom>
        </xdr:spPr>
      </xdr:pic>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27021</xdr:colOff>
      <xdr:row>6</xdr:row>
      <xdr:rowOff>5203</xdr:rowOff>
    </xdr:from>
    <xdr:to>
      <xdr:col>8</xdr:col>
      <xdr:colOff>148616</xdr:colOff>
      <xdr:row>24</xdr:row>
      <xdr:rowOff>4867</xdr:rowOff>
    </xdr:to>
    <xdr:graphicFrame macro="">
      <xdr:nvGraphicFramePr>
        <xdr:cNvPr id="8" name="Kaavio 7">
          <a:extLst>
            <a:ext uri="{FF2B5EF4-FFF2-40B4-BE49-F238E27FC236}">
              <a16:creationId xmlns:a16="http://schemas.microsoft.com/office/drawing/2014/main" id="{165885C9-9443-63FB-E5B8-29A2E2C0F8DC}"/>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24</xdr:row>
      <xdr:rowOff>44737</xdr:rowOff>
    </xdr:from>
    <xdr:to>
      <xdr:col>18</xdr:col>
      <xdr:colOff>627757</xdr:colOff>
      <xdr:row>41</xdr:row>
      <xdr:rowOff>153649</xdr:rowOff>
    </xdr:to>
    <xdr:graphicFrame macro="">
      <xdr:nvGraphicFramePr>
        <xdr:cNvPr id="9" name="Kaavio 8">
          <a:extLst>
            <a:ext uri="{FF2B5EF4-FFF2-40B4-BE49-F238E27FC236}">
              <a16:creationId xmlns:a16="http://schemas.microsoft.com/office/drawing/2014/main" id="{59579ED0-1255-604C-0FD5-9B88373DC7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189149</xdr:colOff>
      <xdr:row>6</xdr:row>
      <xdr:rowOff>5202</xdr:rowOff>
    </xdr:from>
    <xdr:to>
      <xdr:col>18</xdr:col>
      <xdr:colOff>609191</xdr:colOff>
      <xdr:row>24</xdr:row>
      <xdr:rowOff>4866</xdr:rowOff>
    </xdr:to>
    <xdr:graphicFrame macro="">
      <xdr:nvGraphicFramePr>
        <xdr:cNvPr id="10" name="Kaavio 9">
          <a:extLst>
            <a:ext uri="{FF2B5EF4-FFF2-40B4-BE49-F238E27FC236}">
              <a16:creationId xmlns:a16="http://schemas.microsoft.com/office/drawing/2014/main" id="{88FDF54A-81D2-A072-1BCF-C3A96444CD1D}"/>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41</xdr:row>
      <xdr:rowOff>170215</xdr:rowOff>
    </xdr:from>
    <xdr:to>
      <xdr:col>18</xdr:col>
      <xdr:colOff>594469</xdr:colOff>
      <xdr:row>59</xdr:row>
      <xdr:rowOff>169879</xdr:rowOff>
    </xdr:to>
    <xdr:graphicFrame macro="">
      <xdr:nvGraphicFramePr>
        <xdr:cNvPr id="11" name="Kaavio 10">
          <a:extLst>
            <a:ext uri="{FF2B5EF4-FFF2-40B4-BE49-F238E27FC236}">
              <a16:creationId xmlns:a16="http://schemas.microsoft.com/office/drawing/2014/main" id="{DEC7E6C9-C49E-CF11-D5AE-0221C702945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64</xdr:row>
      <xdr:rowOff>25400</xdr:rowOff>
    </xdr:from>
    <xdr:to>
      <xdr:col>18</xdr:col>
      <xdr:colOff>513405</xdr:colOff>
      <xdr:row>85</xdr:row>
      <xdr:rowOff>152400</xdr:rowOff>
    </xdr:to>
    <xdr:graphicFrame macro="">
      <xdr:nvGraphicFramePr>
        <xdr:cNvPr id="13" name="Kaavio 12">
          <a:extLst>
            <a:ext uri="{FF2B5EF4-FFF2-40B4-BE49-F238E27FC236}">
              <a16:creationId xmlns:a16="http://schemas.microsoft.com/office/drawing/2014/main" id="{99D6E0F5-79DD-A92A-0A72-DA1E29D3174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18</xdr:col>
      <xdr:colOff>635001</xdr:colOff>
      <xdr:row>5</xdr:row>
      <xdr:rowOff>202138</xdr:rowOff>
    </xdr:from>
    <xdr:to>
      <xdr:col>21</xdr:col>
      <xdr:colOff>0</xdr:colOff>
      <xdr:row>59</xdr:row>
      <xdr:rowOff>109682</xdr:rowOff>
    </xdr:to>
    <xdr:graphicFrame macro="">
      <xdr:nvGraphicFramePr>
        <xdr:cNvPr id="14" name="Kaavio 13">
          <a:extLst>
            <a:ext uri="{FF2B5EF4-FFF2-40B4-BE49-F238E27FC236}">
              <a16:creationId xmlns:a16="http://schemas.microsoft.com/office/drawing/2014/main" id="{CC83D5D3-2FE9-7DD9-426E-F3780C4AAEA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18</xdr:col>
      <xdr:colOff>616627</xdr:colOff>
      <xdr:row>63</xdr:row>
      <xdr:rowOff>174828</xdr:rowOff>
    </xdr:from>
    <xdr:to>
      <xdr:col>20</xdr:col>
      <xdr:colOff>3850532</xdr:colOff>
      <xdr:row>107</xdr:row>
      <xdr:rowOff>82371</xdr:rowOff>
    </xdr:to>
    <xdr:graphicFrame macro="">
      <xdr:nvGraphicFramePr>
        <xdr:cNvPr id="15" name="Kaavio 14">
          <a:extLst>
            <a:ext uri="{FF2B5EF4-FFF2-40B4-BE49-F238E27FC236}">
              <a16:creationId xmlns:a16="http://schemas.microsoft.com/office/drawing/2014/main" id="{6C8434A7-DF85-5D4E-8A87-9B1795CBC0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76200</xdr:colOff>
      <xdr:row>149</xdr:row>
      <xdr:rowOff>38099</xdr:rowOff>
    </xdr:from>
    <xdr:to>
      <xdr:col>20</xdr:col>
      <xdr:colOff>3837022</xdr:colOff>
      <xdr:row>175</xdr:row>
      <xdr:rowOff>122904</xdr:rowOff>
    </xdr:to>
    <xdr:graphicFrame macro="">
      <xdr:nvGraphicFramePr>
        <xdr:cNvPr id="18" name="Kaavio 17">
          <a:extLst>
            <a:ext uri="{FF2B5EF4-FFF2-40B4-BE49-F238E27FC236}">
              <a16:creationId xmlns:a16="http://schemas.microsoft.com/office/drawing/2014/main" id="{9CB2F066-0483-4B18-933E-59C27BD5EB3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0</xdr:colOff>
      <xdr:row>108</xdr:row>
      <xdr:rowOff>162914</xdr:rowOff>
    </xdr:from>
    <xdr:to>
      <xdr:col>20</xdr:col>
      <xdr:colOff>3837021</xdr:colOff>
      <xdr:row>138</xdr:row>
      <xdr:rowOff>40967</xdr:rowOff>
    </xdr:to>
    <xdr:graphicFrame macro="">
      <xdr:nvGraphicFramePr>
        <xdr:cNvPr id="21" name="Kaavio 20">
          <a:extLst>
            <a:ext uri="{FF2B5EF4-FFF2-40B4-BE49-F238E27FC236}">
              <a16:creationId xmlns:a16="http://schemas.microsoft.com/office/drawing/2014/main" id="{D2F165A4-5437-50F0-4752-11CDBB3C4C1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0</xdr:colOff>
      <xdr:row>86</xdr:row>
      <xdr:rowOff>2178</xdr:rowOff>
    </xdr:from>
    <xdr:to>
      <xdr:col>18</xdr:col>
      <xdr:colOff>499894</xdr:colOff>
      <xdr:row>107</xdr:row>
      <xdr:rowOff>126998</xdr:rowOff>
    </xdr:to>
    <xdr:graphicFrame macro="">
      <xdr:nvGraphicFramePr>
        <xdr:cNvPr id="2" name="Kaavio 1">
          <a:extLst>
            <a:ext uri="{FF2B5EF4-FFF2-40B4-BE49-F238E27FC236}">
              <a16:creationId xmlns:a16="http://schemas.microsoft.com/office/drawing/2014/main" id="{5A29F9EC-AD81-AD41-9F53-095304E8C35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493362</xdr:colOff>
      <xdr:row>0</xdr:row>
      <xdr:rowOff>0</xdr:rowOff>
    </xdr:from>
    <xdr:to>
      <xdr:col>9</xdr:col>
      <xdr:colOff>560295</xdr:colOff>
      <xdr:row>0</xdr:row>
      <xdr:rowOff>975360</xdr:rowOff>
    </xdr:to>
    <xdr:grpSp>
      <xdr:nvGrpSpPr>
        <xdr:cNvPr id="3" name="Ryhmä 2">
          <a:extLst>
            <a:ext uri="{FF2B5EF4-FFF2-40B4-BE49-F238E27FC236}">
              <a16:creationId xmlns:a16="http://schemas.microsoft.com/office/drawing/2014/main" id="{59CB9F1A-F6AA-1D46-8B8B-F13E0DE78E15}"/>
            </a:ext>
          </a:extLst>
        </xdr:cNvPr>
        <xdr:cNvGrpSpPr/>
      </xdr:nvGrpSpPr>
      <xdr:grpSpPr>
        <a:xfrm>
          <a:off x="4587085" y="0"/>
          <a:ext cx="5309061" cy="975360"/>
          <a:chOff x="4805681" y="60961"/>
          <a:chExt cx="5309061" cy="975360"/>
        </a:xfrm>
      </xdr:grpSpPr>
      <xdr:pic>
        <xdr:nvPicPr>
          <xdr:cNvPr id="4" name="Kuva 3">
            <a:extLst>
              <a:ext uri="{FF2B5EF4-FFF2-40B4-BE49-F238E27FC236}">
                <a16:creationId xmlns:a16="http://schemas.microsoft.com/office/drawing/2014/main" id="{56E2CB8F-5646-EB53-5C70-7DD5F2E3D25E}"/>
              </a:ext>
            </a:extLst>
          </xdr:cNvPr>
          <xdr:cNvPicPr>
            <a:picLocks noChangeAspect="1"/>
          </xdr:cNvPicPr>
        </xdr:nvPicPr>
        <xdr:blipFill>
          <a:blip xmlns:r="http://schemas.openxmlformats.org/officeDocument/2006/relationships" r:embed="rId11"/>
          <a:stretch>
            <a:fillRect/>
          </a:stretch>
        </xdr:blipFill>
        <xdr:spPr>
          <a:xfrm>
            <a:off x="4805681" y="177801"/>
            <a:ext cx="1063618" cy="741680"/>
          </a:xfrm>
          <a:prstGeom prst="rect">
            <a:avLst/>
          </a:prstGeom>
        </xdr:spPr>
      </xdr:pic>
      <xdr:pic>
        <xdr:nvPicPr>
          <xdr:cNvPr id="5" name="Kuva 4">
            <a:extLst>
              <a:ext uri="{FF2B5EF4-FFF2-40B4-BE49-F238E27FC236}">
                <a16:creationId xmlns:a16="http://schemas.microsoft.com/office/drawing/2014/main" id="{C6BA928B-F0E1-6761-5D01-9A435A9CA2C5}"/>
              </a:ext>
            </a:extLst>
          </xdr:cNvPr>
          <xdr:cNvPicPr>
            <a:picLocks noChangeAspect="1"/>
          </xdr:cNvPicPr>
        </xdr:nvPicPr>
        <xdr:blipFill>
          <a:blip xmlns:r="http://schemas.openxmlformats.org/officeDocument/2006/relationships" r:embed="rId12"/>
          <a:stretch>
            <a:fillRect/>
          </a:stretch>
        </xdr:blipFill>
        <xdr:spPr>
          <a:xfrm>
            <a:off x="6390640" y="60961"/>
            <a:ext cx="3724102" cy="975360"/>
          </a:xfrm>
          <a:prstGeom prst="rect">
            <a:avLst/>
          </a:prstGeom>
        </xdr:spPr>
      </xdr:pic>
    </xdr:grpSp>
    <xdr:clientData/>
  </xdr:twoCellAnchor>
</xdr:wsDr>
</file>

<file path=xl/theme/theme1.xml><?xml version="1.0" encoding="utf-8"?>
<a:theme xmlns:a="http://schemas.openxmlformats.org/drawingml/2006/main" name="Office-teema">
  <a:themeElements>
    <a:clrScheme name="Ornamo1">
      <a:dk1>
        <a:srgbClr val="7373A8"/>
      </a:dk1>
      <a:lt1>
        <a:srgbClr val="FFFFFF"/>
      </a:lt1>
      <a:dk2>
        <a:srgbClr val="C3C3C3"/>
      </a:dk2>
      <a:lt2>
        <a:srgbClr val="454F4F"/>
      </a:lt2>
      <a:accent1>
        <a:srgbClr val="EBFF37"/>
      </a:accent1>
      <a:accent2>
        <a:srgbClr val="573699"/>
      </a:accent2>
      <a:accent3>
        <a:srgbClr val="E5E2FF"/>
      </a:accent3>
      <a:accent4>
        <a:srgbClr val="B5C7EB"/>
      </a:accent4>
      <a:accent5>
        <a:srgbClr val="F3F3F3"/>
      </a:accent5>
      <a:accent6>
        <a:srgbClr val="FF9387"/>
      </a:accent6>
      <a:hlink>
        <a:srgbClr val="0D0D66"/>
      </a:hlink>
      <a:folHlink>
        <a:srgbClr val="8C8C8C"/>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18299F-46E9-0549-B969-4AEC397D57AF}">
  <dimension ref="A1:H85"/>
  <sheetViews>
    <sheetView showGridLines="0" tabSelected="1" zoomScale="134" zoomScaleNormal="140" workbookViewId="0">
      <selection activeCell="E13" sqref="E13"/>
    </sheetView>
  </sheetViews>
  <sheetFormatPr baseColWidth="10" defaultColWidth="10.83203125" defaultRowHeight="16" x14ac:dyDescent="0.2"/>
  <cols>
    <col min="1" max="1" width="6.6640625" style="1" customWidth="1"/>
    <col min="2" max="2" width="18.6640625" style="1" customWidth="1"/>
    <col min="3" max="3" width="28.6640625" style="1" customWidth="1"/>
    <col min="4" max="4" width="17.83203125" style="4" customWidth="1"/>
    <col min="5" max="5" width="7.6640625" style="1" customWidth="1"/>
    <col min="6" max="6" width="17.6640625" style="1" customWidth="1"/>
    <col min="7" max="7" width="10.83203125" style="1"/>
    <col min="8" max="8" width="37.1640625" style="1" customWidth="1"/>
    <col min="9" max="9" width="7" style="1" bestFit="1" customWidth="1"/>
    <col min="10" max="16384" width="10.83203125" style="1"/>
  </cols>
  <sheetData>
    <row r="1" spans="1:8" ht="90" customHeight="1" x14ac:dyDescent="0.25">
      <c r="A1" s="12"/>
      <c r="B1" s="98" t="s">
        <v>0</v>
      </c>
      <c r="C1" s="12"/>
      <c r="D1" s="12"/>
      <c r="E1" s="12"/>
      <c r="F1" s="12"/>
      <c r="G1" s="12"/>
      <c r="H1" s="12"/>
    </row>
    <row r="2" spans="1:8" ht="48" customHeight="1" x14ac:dyDescent="0.2">
      <c r="B2" s="148" t="s">
        <v>1</v>
      </c>
      <c r="C2" s="148"/>
      <c r="D2" s="148"/>
      <c r="E2" s="148"/>
      <c r="F2" s="148"/>
      <c r="G2" s="148"/>
      <c r="H2" s="25"/>
    </row>
    <row r="3" spans="1:8" ht="50" customHeight="1" x14ac:dyDescent="0.25">
      <c r="A3" s="12"/>
      <c r="B3" s="12" t="s">
        <v>2</v>
      </c>
      <c r="C3" s="12"/>
      <c r="D3" s="12"/>
      <c r="E3" s="12"/>
      <c r="F3" s="12"/>
      <c r="G3" s="12"/>
      <c r="H3" s="12"/>
    </row>
    <row r="4" spans="1:8" ht="39" customHeight="1" x14ac:dyDescent="0.2">
      <c r="B4" s="148" t="s">
        <v>3</v>
      </c>
      <c r="C4" s="148"/>
      <c r="D4" s="148"/>
      <c r="E4" s="148"/>
      <c r="F4" s="148"/>
      <c r="G4" s="148"/>
      <c r="H4" s="25"/>
    </row>
    <row r="5" spans="1:8" ht="13" customHeight="1" x14ac:dyDescent="0.2"/>
    <row r="6" spans="1:8" ht="34" customHeight="1" x14ac:dyDescent="0.2">
      <c r="B6" s="148" t="s">
        <v>4</v>
      </c>
      <c r="C6" s="148"/>
      <c r="D6" s="148"/>
      <c r="E6" s="148"/>
      <c r="F6" s="148"/>
      <c r="G6" s="148"/>
      <c r="H6" s="25"/>
    </row>
    <row r="7" spans="1:8" ht="12" customHeight="1" x14ac:dyDescent="0.2">
      <c r="B7" s="148"/>
      <c r="C7" s="148"/>
      <c r="D7" s="148"/>
      <c r="E7" s="148"/>
      <c r="F7" s="148"/>
      <c r="G7" s="148"/>
      <c r="H7" s="25"/>
    </row>
    <row r="8" spans="1:8" x14ac:dyDescent="0.2">
      <c r="B8" s="150" t="s">
        <v>5</v>
      </c>
      <c r="C8" s="150"/>
      <c r="D8" s="150"/>
      <c r="E8" s="150"/>
      <c r="F8" s="150"/>
      <c r="G8" s="150"/>
      <c r="H8" s="78"/>
    </row>
    <row r="10" spans="1:8" x14ac:dyDescent="0.2">
      <c r="B10" s="2" t="s">
        <v>6</v>
      </c>
      <c r="D10" s="3" t="s">
        <v>7</v>
      </c>
    </row>
    <row r="11" spans="1:8" x14ac:dyDescent="0.2">
      <c r="C11" s="10" t="s">
        <v>8</v>
      </c>
      <c r="D11" s="129"/>
      <c r="E11" s="130" t="s">
        <v>9</v>
      </c>
    </row>
    <row r="12" spans="1:8" x14ac:dyDescent="0.2">
      <c r="C12" s="10" t="s">
        <v>10</v>
      </c>
      <c r="D12" s="129"/>
      <c r="E12" s="130" t="s">
        <v>9</v>
      </c>
      <c r="F12" s="1" t="s">
        <v>124</v>
      </c>
    </row>
    <row r="13" spans="1:8" x14ac:dyDescent="0.2">
      <c r="C13" s="10" t="s">
        <v>11</v>
      </c>
      <c r="D13" s="129"/>
      <c r="E13" s="130" t="s">
        <v>9</v>
      </c>
    </row>
    <row r="14" spans="1:8" x14ac:dyDescent="0.2">
      <c r="C14" s="10" t="s">
        <v>13</v>
      </c>
      <c r="D14" s="129"/>
      <c r="E14" s="130" t="s">
        <v>12</v>
      </c>
    </row>
    <row r="15" spans="1:8" x14ac:dyDescent="0.2">
      <c r="C15" s="10" t="s">
        <v>14</v>
      </c>
      <c r="D15" s="129"/>
      <c r="E15" s="130" t="s">
        <v>12</v>
      </c>
    </row>
    <row r="16" spans="1:8" x14ac:dyDescent="0.2">
      <c r="C16" s="10" t="s">
        <v>15</v>
      </c>
      <c r="D16" s="129"/>
      <c r="E16" s="130" t="s">
        <v>12</v>
      </c>
      <c r="F16" s="1" t="s">
        <v>125</v>
      </c>
    </row>
    <row r="17" spans="2:5" x14ac:dyDescent="0.2">
      <c r="B17" s="2" t="s">
        <v>16</v>
      </c>
      <c r="D17" s="99"/>
    </row>
    <row r="18" spans="2:5" x14ac:dyDescent="0.2">
      <c r="C18" s="10" t="s">
        <v>17</v>
      </c>
      <c r="D18" s="129"/>
      <c r="E18" s="130" t="s">
        <v>9</v>
      </c>
    </row>
    <row r="19" spans="2:5" x14ac:dyDescent="0.2">
      <c r="C19" s="10" t="s">
        <v>18</v>
      </c>
      <c r="D19" s="129"/>
      <c r="E19" s="130" t="s">
        <v>12</v>
      </c>
    </row>
    <row r="20" spans="2:5" x14ac:dyDescent="0.2">
      <c r="C20" s="10" t="s">
        <v>19</v>
      </c>
      <c r="D20" s="129"/>
      <c r="E20" s="130" t="s">
        <v>9</v>
      </c>
    </row>
    <row r="21" spans="2:5" x14ac:dyDescent="0.2">
      <c r="C21" s="10" t="s">
        <v>20</v>
      </c>
      <c r="D21" s="129"/>
      <c r="E21" s="130" t="s">
        <v>12</v>
      </c>
    </row>
    <row r="22" spans="2:5" x14ac:dyDescent="0.2">
      <c r="C22" s="10" t="s">
        <v>21</v>
      </c>
      <c r="D22" s="129"/>
      <c r="E22" s="130" t="s">
        <v>9</v>
      </c>
    </row>
    <row r="23" spans="2:5" x14ac:dyDescent="0.2">
      <c r="C23" s="10" t="s">
        <v>22</v>
      </c>
      <c r="D23" s="129"/>
      <c r="E23" s="130" t="s">
        <v>12</v>
      </c>
    </row>
    <row r="24" spans="2:5" x14ac:dyDescent="0.2">
      <c r="C24" s="10" t="s">
        <v>23</v>
      </c>
      <c r="D24" s="129"/>
      <c r="E24" s="130" t="s">
        <v>12</v>
      </c>
    </row>
    <row r="25" spans="2:5" x14ac:dyDescent="0.2">
      <c r="C25" s="10" t="s">
        <v>24</v>
      </c>
      <c r="D25" s="129"/>
      <c r="E25" s="130" t="s">
        <v>12</v>
      </c>
    </row>
    <row r="26" spans="2:5" x14ac:dyDescent="0.2">
      <c r="C26" s="10" t="s">
        <v>25</v>
      </c>
      <c r="D26" s="129"/>
      <c r="E26" s="130" t="s">
        <v>12</v>
      </c>
    </row>
    <row r="27" spans="2:5" x14ac:dyDescent="0.2">
      <c r="B27" s="2" t="s">
        <v>26</v>
      </c>
    </row>
    <row r="28" spans="2:5" x14ac:dyDescent="0.2">
      <c r="C28" s="10" t="s">
        <v>27</v>
      </c>
      <c r="D28" s="129"/>
      <c r="E28" s="130" t="s">
        <v>9</v>
      </c>
    </row>
    <row r="29" spans="2:5" x14ac:dyDescent="0.2">
      <c r="C29" s="10" t="s">
        <v>28</v>
      </c>
      <c r="D29" s="129"/>
      <c r="E29" s="130" t="s">
        <v>9</v>
      </c>
    </row>
    <row r="30" spans="2:5" x14ac:dyDescent="0.2">
      <c r="C30" s="10" t="s">
        <v>29</v>
      </c>
      <c r="D30" s="129"/>
      <c r="E30" s="130" t="s">
        <v>12</v>
      </c>
    </row>
    <row r="31" spans="2:5" x14ac:dyDescent="0.2">
      <c r="C31" s="10" t="s">
        <v>30</v>
      </c>
      <c r="D31" s="129"/>
      <c r="E31" s="130" t="s">
        <v>9</v>
      </c>
    </row>
    <row r="32" spans="2:5" x14ac:dyDescent="0.2">
      <c r="C32" s="10" t="s">
        <v>31</v>
      </c>
      <c r="D32" s="129"/>
      <c r="E32" s="130" t="s">
        <v>9</v>
      </c>
    </row>
    <row r="33" spans="1:8" x14ac:dyDescent="0.2">
      <c r="C33" s="10" t="s">
        <v>32</v>
      </c>
      <c r="D33" s="129"/>
      <c r="E33" s="130" t="s">
        <v>9</v>
      </c>
    </row>
    <row r="34" spans="1:8" ht="45" customHeight="1" x14ac:dyDescent="0.2">
      <c r="B34" s="148" t="s">
        <v>33</v>
      </c>
      <c r="C34" s="148"/>
      <c r="D34" s="148"/>
      <c r="E34" s="148"/>
      <c r="F34" s="148"/>
      <c r="G34" s="148"/>
      <c r="H34" s="25"/>
    </row>
    <row r="35" spans="1:8" x14ac:dyDescent="0.2">
      <c r="A35" s="75"/>
      <c r="B35" s="150" t="s">
        <v>34</v>
      </c>
      <c r="C35" s="150"/>
      <c r="D35" s="150"/>
      <c r="E35" s="150"/>
      <c r="F35" s="150"/>
      <c r="G35" s="150"/>
      <c r="H35" s="78"/>
    </row>
    <row r="36" spans="1:8" x14ac:dyDescent="0.2">
      <c r="C36" s="10" t="s">
        <v>35</v>
      </c>
      <c r="D36" s="129"/>
      <c r="E36" s="130" t="s">
        <v>9</v>
      </c>
    </row>
    <row r="37" spans="1:8" x14ac:dyDescent="0.2">
      <c r="C37" s="10" t="s">
        <v>36</v>
      </c>
      <c r="D37" s="129"/>
      <c r="E37" s="130" t="s">
        <v>9</v>
      </c>
      <c r="F37" s="1" t="s">
        <v>123</v>
      </c>
    </row>
    <row r="38" spans="1:8" x14ac:dyDescent="0.2">
      <c r="C38" s="10" t="s">
        <v>37</v>
      </c>
      <c r="D38" s="129"/>
      <c r="E38" s="130" t="s">
        <v>9</v>
      </c>
    </row>
    <row r="39" spans="1:8" x14ac:dyDescent="0.2">
      <c r="C39" s="10" t="s">
        <v>38</v>
      </c>
      <c r="D39" s="129"/>
      <c r="E39" s="130" t="s">
        <v>9</v>
      </c>
    </row>
    <row r="40" spans="1:8" x14ac:dyDescent="0.2">
      <c r="C40" s="10" t="s">
        <v>39</v>
      </c>
      <c r="D40" s="129"/>
      <c r="E40" s="130" t="s">
        <v>12</v>
      </c>
    </row>
    <row r="41" spans="1:8" x14ac:dyDescent="0.2">
      <c r="C41" s="10" t="s">
        <v>40</v>
      </c>
      <c r="D41" s="129"/>
      <c r="E41" s="130" t="s">
        <v>12</v>
      </c>
    </row>
    <row r="42" spans="1:8" x14ac:dyDescent="0.2">
      <c r="C42" s="10" t="s">
        <v>41</v>
      </c>
      <c r="D42" s="129"/>
      <c r="E42" s="130" t="s">
        <v>9</v>
      </c>
    </row>
    <row r="43" spans="1:8" x14ac:dyDescent="0.2">
      <c r="C43" s="10" t="s">
        <v>42</v>
      </c>
      <c r="D43" s="129"/>
      <c r="E43" s="130" t="s">
        <v>9</v>
      </c>
    </row>
    <row r="44" spans="1:8" x14ac:dyDescent="0.2">
      <c r="C44" s="10" t="s">
        <v>43</v>
      </c>
      <c r="D44" s="129"/>
      <c r="E44" s="130" t="s">
        <v>9</v>
      </c>
    </row>
    <row r="45" spans="1:8" x14ac:dyDescent="0.2">
      <c r="C45" s="10" t="s">
        <v>44</v>
      </c>
      <c r="D45" s="129"/>
      <c r="E45" s="130" t="s">
        <v>12</v>
      </c>
    </row>
    <row r="46" spans="1:8" x14ac:dyDescent="0.2">
      <c r="C46" s="10" t="s">
        <v>45</v>
      </c>
      <c r="D46" s="129"/>
      <c r="E46" s="130" t="s">
        <v>12</v>
      </c>
    </row>
    <row r="47" spans="1:8" x14ac:dyDescent="0.2">
      <c r="C47" s="10" t="s">
        <v>46</v>
      </c>
      <c r="D47" s="129"/>
      <c r="E47" s="130" t="s">
        <v>12</v>
      </c>
    </row>
    <row r="48" spans="1:8" x14ac:dyDescent="0.2">
      <c r="C48" s="10" t="s">
        <v>47</v>
      </c>
      <c r="D48" s="129"/>
      <c r="E48" s="130" t="s">
        <v>12</v>
      </c>
    </row>
    <row r="49" spans="1:8" x14ac:dyDescent="0.2">
      <c r="C49" s="10" t="s">
        <v>48</v>
      </c>
      <c r="D49" s="129"/>
      <c r="E49" s="130" t="s">
        <v>9</v>
      </c>
    </row>
    <row r="51" spans="1:8" ht="38" customHeight="1" x14ac:dyDescent="0.2">
      <c r="B51" s="148" t="s">
        <v>49</v>
      </c>
      <c r="C51" s="148"/>
      <c r="D51" s="148"/>
      <c r="E51" s="148"/>
      <c r="F51" s="148"/>
      <c r="G51" s="148"/>
      <c r="H51" s="25"/>
    </row>
    <row r="52" spans="1:8" x14ac:dyDescent="0.2">
      <c r="A52" s="75"/>
      <c r="B52" s="149" t="s">
        <v>50</v>
      </c>
      <c r="C52" s="149"/>
      <c r="D52" s="149"/>
      <c r="E52" s="149"/>
      <c r="F52" s="149"/>
      <c r="G52" s="149"/>
      <c r="H52" s="77"/>
    </row>
    <row r="53" spans="1:8" ht="57" customHeight="1" x14ac:dyDescent="0.2">
      <c r="B53" s="26"/>
      <c r="C53" s="25" t="s">
        <v>51</v>
      </c>
      <c r="D53" s="25" t="s">
        <v>52</v>
      </c>
      <c r="E53" s="26"/>
      <c r="F53" s="26"/>
      <c r="G53" s="25"/>
      <c r="H53" s="25"/>
    </row>
    <row r="54" spans="1:8" x14ac:dyDescent="0.2">
      <c r="C54" s="13" t="s">
        <v>53</v>
      </c>
      <c r="D54" s="16" t="s">
        <v>54</v>
      </c>
      <c r="F54" s="13" t="s">
        <v>55</v>
      </c>
    </row>
    <row r="55" spans="1:8" x14ac:dyDescent="0.2">
      <c r="B55" s="10" t="s">
        <v>56</v>
      </c>
      <c r="C55" s="131"/>
      <c r="D55" s="129"/>
      <c r="E55" s="11" t="s">
        <v>57</v>
      </c>
      <c r="F55" s="132"/>
      <c r="G55" s="133" t="s">
        <v>64</v>
      </c>
    </row>
    <row r="56" spans="1:8" x14ac:dyDescent="0.2">
      <c r="B56" s="10" t="s">
        <v>59</v>
      </c>
      <c r="C56" s="131"/>
      <c r="D56" s="129"/>
      <c r="E56" s="11" t="s">
        <v>57</v>
      </c>
      <c r="F56" s="132"/>
      <c r="G56" s="133" t="s">
        <v>58</v>
      </c>
    </row>
    <row r="57" spans="1:8" x14ac:dyDescent="0.2">
      <c r="B57" s="10" t="s">
        <v>60</v>
      </c>
      <c r="C57" s="131"/>
      <c r="D57" s="129"/>
      <c r="E57" s="11" t="s">
        <v>57</v>
      </c>
      <c r="F57" s="132"/>
      <c r="G57" s="133" t="s">
        <v>58</v>
      </c>
    </row>
    <row r="58" spans="1:8" x14ac:dyDescent="0.2">
      <c r="B58" s="10" t="s">
        <v>61</v>
      </c>
      <c r="C58" s="131"/>
      <c r="D58" s="129"/>
      <c r="E58" s="11" t="s">
        <v>57</v>
      </c>
      <c r="F58" s="132"/>
      <c r="G58" s="133" t="s">
        <v>58</v>
      </c>
    </row>
    <row r="59" spans="1:8" x14ac:dyDescent="0.2">
      <c r="B59" s="10" t="s">
        <v>62</v>
      </c>
      <c r="C59" s="131"/>
      <c r="D59" s="129"/>
      <c r="E59" s="11" t="s">
        <v>57</v>
      </c>
      <c r="F59" s="132"/>
      <c r="G59" s="133" t="s">
        <v>58</v>
      </c>
    </row>
    <row r="60" spans="1:8" x14ac:dyDescent="0.2">
      <c r="B60" s="10" t="s">
        <v>63</v>
      </c>
      <c r="C60" s="131"/>
      <c r="D60" s="129"/>
      <c r="E60" s="11" t="s">
        <v>57</v>
      </c>
      <c r="F60" s="132"/>
      <c r="G60" s="133" t="s">
        <v>58</v>
      </c>
    </row>
    <row r="61" spans="1:8" x14ac:dyDescent="0.2">
      <c r="B61" s="10" t="s">
        <v>65</v>
      </c>
      <c r="C61" s="131"/>
      <c r="D61" s="129"/>
      <c r="E61" s="11" t="s">
        <v>57</v>
      </c>
      <c r="F61" s="132"/>
      <c r="G61" s="133" t="s">
        <v>58</v>
      </c>
    </row>
    <row r="62" spans="1:8" x14ac:dyDescent="0.2">
      <c r="B62" s="10" t="s">
        <v>66</v>
      </c>
      <c r="C62" s="131"/>
      <c r="D62" s="129"/>
      <c r="E62" s="11" t="s">
        <v>57</v>
      </c>
      <c r="F62" s="132"/>
      <c r="G62" s="133" t="s">
        <v>58</v>
      </c>
    </row>
    <row r="63" spans="1:8" x14ac:dyDescent="0.2">
      <c r="B63" s="10" t="s">
        <v>67</v>
      </c>
      <c r="C63" s="131"/>
      <c r="D63" s="129"/>
      <c r="E63" s="11" t="s">
        <v>57</v>
      </c>
      <c r="F63" s="132"/>
      <c r="G63" s="133" t="s">
        <v>64</v>
      </c>
    </row>
    <row r="64" spans="1:8" x14ac:dyDescent="0.2">
      <c r="B64" s="10" t="s">
        <v>68</v>
      </c>
      <c r="C64" s="131"/>
      <c r="D64" s="129"/>
      <c r="E64" s="11" t="s">
        <v>57</v>
      </c>
      <c r="F64" s="132"/>
      <c r="G64" s="133" t="s">
        <v>64</v>
      </c>
    </row>
    <row r="68" spans="1:8" x14ac:dyDescent="0.2">
      <c r="A68" s="75"/>
      <c r="B68" s="149" t="s">
        <v>69</v>
      </c>
      <c r="C68" s="149"/>
      <c r="D68" s="149"/>
      <c r="E68" s="149"/>
      <c r="F68" s="149"/>
      <c r="G68" s="149"/>
      <c r="H68" s="77"/>
    </row>
    <row r="69" spans="1:8" ht="39" customHeight="1" x14ac:dyDescent="0.2">
      <c r="B69" s="148" t="s">
        <v>122</v>
      </c>
      <c r="C69" s="148"/>
      <c r="D69" s="148"/>
      <c r="E69" s="148"/>
      <c r="F69" s="148"/>
    </row>
    <row r="70" spans="1:8" x14ac:dyDescent="0.2">
      <c r="C70" s="2" t="s">
        <v>70</v>
      </c>
      <c r="D70" s="7" t="s">
        <v>71</v>
      </c>
      <c r="F70" s="1" t="s">
        <v>121</v>
      </c>
    </row>
    <row r="71" spans="1:8" x14ac:dyDescent="0.2">
      <c r="B71" s="100" t="s">
        <v>72</v>
      </c>
      <c r="C71" s="134"/>
      <c r="D71" s="134"/>
      <c r="F71" s="131"/>
    </row>
    <row r="72" spans="1:8" x14ac:dyDescent="0.2">
      <c r="B72" s="10" t="s">
        <v>73</v>
      </c>
      <c r="C72" s="129"/>
      <c r="D72" s="129"/>
      <c r="F72" s="131"/>
    </row>
    <row r="73" spans="1:8" x14ac:dyDescent="0.2">
      <c r="B73" s="100" t="s">
        <v>74</v>
      </c>
      <c r="C73" s="134"/>
      <c r="D73" s="134"/>
      <c r="F73" s="131"/>
    </row>
    <row r="74" spans="1:8" x14ac:dyDescent="0.2">
      <c r="B74" s="10" t="s">
        <v>75</v>
      </c>
      <c r="C74" s="129"/>
      <c r="D74" s="129"/>
      <c r="F74" s="131"/>
    </row>
    <row r="75" spans="1:8" x14ac:dyDescent="0.2">
      <c r="B75" s="100" t="s">
        <v>76</v>
      </c>
      <c r="C75" s="134"/>
      <c r="D75" s="134"/>
      <c r="F75" s="131"/>
    </row>
    <row r="76" spans="1:8" x14ac:dyDescent="0.2">
      <c r="B76" s="10" t="s">
        <v>77</v>
      </c>
      <c r="C76" s="129"/>
      <c r="D76" s="129"/>
      <c r="F76" s="131"/>
    </row>
    <row r="77" spans="1:8" x14ac:dyDescent="0.2">
      <c r="B77" s="100" t="s">
        <v>78</v>
      </c>
      <c r="C77" s="134"/>
      <c r="D77" s="134"/>
      <c r="F77" s="131"/>
    </row>
    <row r="78" spans="1:8" x14ac:dyDescent="0.2">
      <c r="B78" s="10" t="s">
        <v>79</v>
      </c>
      <c r="C78" s="129"/>
      <c r="D78" s="129"/>
      <c r="F78" s="131"/>
    </row>
    <row r="79" spans="1:8" x14ac:dyDescent="0.2">
      <c r="B79" s="100" t="s">
        <v>80</v>
      </c>
      <c r="C79" s="134"/>
      <c r="D79" s="134"/>
      <c r="F79" s="131"/>
    </row>
    <row r="80" spans="1:8" x14ac:dyDescent="0.2">
      <c r="B80" s="10" t="s">
        <v>81</v>
      </c>
      <c r="C80" s="129"/>
      <c r="D80" s="129"/>
      <c r="F80" s="131"/>
    </row>
    <row r="81" spans="1:8" x14ac:dyDescent="0.2">
      <c r="B81" s="100" t="s">
        <v>82</v>
      </c>
      <c r="C81" s="134"/>
      <c r="D81" s="134"/>
      <c r="F81" s="131"/>
    </row>
    <row r="82" spans="1:8" x14ac:dyDescent="0.2">
      <c r="B82" s="10" t="s">
        <v>83</v>
      </c>
      <c r="C82" s="135"/>
      <c r="D82" s="129"/>
      <c r="F82" s="131"/>
    </row>
    <row r="85" spans="1:8" ht="22" customHeight="1" x14ac:dyDescent="0.2">
      <c r="A85" s="52"/>
      <c r="B85" s="52" t="s">
        <v>84</v>
      </c>
      <c r="C85" s="17"/>
      <c r="D85" s="51"/>
      <c r="E85" s="17"/>
      <c r="F85" s="17"/>
      <c r="G85" s="17"/>
      <c r="H85" s="17"/>
    </row>
  </sheetData>
  <sheetProtection algorithmName="SHA-512" hashValue="qIZ8PpFsdqsbWpAMtVaHF7URTwztha9x3FsNTVNViPobFJ4fIMa8j7dWzOYCNMCqwyH9Zmb/GqMjVwaprm12Bw==" saltValue="vUaeaVGVKufYwLHiflopTA==" spinCount="100000" sheet="1" objects="1" scenarios="1" selectLockedCells="1"/>
  <mergeCells count="10">
    <mergeCell ref="B69:F69"/>
    <mergeCell ref="B2:G2"/>
    <mergeCell ref="B51:G51"/>
    <mergeCell ref="B52:G52"/>
    <mergeCell ref="B68:G68"/>
    <mergeCell ref="B8:G8"/>
    <mergeCell ref="B35:G35"/>
    <mergeCell ref="B6:G7"/>
    <mergeCell ref="B4:G4"/>
    <mergeCell ref="B34:G34"/>
  </mergeCells>
  <phoneticPr fontId="3" type="noConversion"/>
  <dataValidations count="2">
    <dataValidation type="decimal" operator="greaterThan" allowBlank="1" showInputMessage="1" showErrorMessage="1" sqref="D36:D49 D11:D33 C71:D82 D55:D64" xr:uid="{46F20A7D-AEE6-2F4C-82E7-DD63428FDA7F}">
      <formula1>-1</formula1>
    </dataValidation>
    <dataValidation type="whole" operator="greaterThan" allowBlank="1" showInputMessage="1" showErrorMessage="1" sqref="F55:F64" xr:uid="{22F8A964-2D69-7849-805E-F3AD2F561BEB}">
      <formula1>-1</formula1>
    </dataValidation>
  </dataValidations>
  <pageMargins left="0.7" right="0.7" top="0.75" bottom="0.75" header="0.3" footer="0.3"/>
  <pageSetup paperSize="9" orientation="portrait" horizontalDpi="0" verticalDpi="0"/>
  <drawing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BD1EF90-4EEB-B744-BE3B-41050621F713}">
          <x14:formula1>
            <xm:f>'Valikkojen sisällöt'!$A$2:$A$3</xm:f>
          </x14:formula1>
          <xm:sqref>E28:E33 E36:E49 E11:E16 E18:E26</xm:sqref>
        </x14:dataValidation>
        <x14:dataValidation type="list" allowBlank="1" showInputMessage="1" showErrorMessage="1" xr:uid="{6574A550-228B-7A40-95CE-3C0AD2CB440F}">
          <x14:formula1>
            <xm:f>'Valikkojen sisällöt'!$B$2:$B$3</xm:f>
          </x14:formula1>
          <xm:sqref>G55:H64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2BBC3-6A1C-6F4B-BA11-B478B2197107}">
  <sheetPr>
    <outlinePr summaryBelow="0"/>
  </sheetPr>
  <dimension ref="A1:T93"/>
  <sheetViews>
    <sheetView showGridLines="0" zoomScale="112" zoomScaleNormal="123" workbookViewId="0">
      <selection activeCell="P51" sqref="P51"/>
    </sheetView>
  </sheetViews>
  <sheetFormatPr baseColWidth="10" defaultColWidth="10.83203125" defaultRowHeight="16" outlineLevelRow="2" outlineLevelCol="1" x14ac:dyDescent="0.2"/>
  <cols>
    <col min="1" max="1" width="17" style="1" bestFit="1" customWidth="1"/>
    <col min="2" max="2" width="29" style="1" bestFit="1" customWidth="1"/>
    <col min="3" max="14" width="10.83203125" style="1" customWidth="1" outlineLevel="1"/>
    <col min="15" max="15" width="12.33203125" style="1" bestFit="1" customWidth="1"/>
    <col min="16" max="16384" width="10.83203125" style="1"/>
  </cols>
  <sheetData>
    <row r="1" spans="1:20" ht="90" customHeight="1" x14ac:dyDescent="0.2">
      <c r="A1" s="98" t="s">
        <v>85</v>
      </c>
      <c r="B1" s="17"/>
      <c r="C1" s="17"/>
      <c r="D1" s="17"/>
      <c r="E1" s="17"/>
      <c r="F1" s="17"/>
      <c r="G1" s="17"/>
      <c r="H1" s="17"/>
      <c r="I1" s="17"/>
      <c r="J1" s="17"/>
      <c r="K1" s="17"/>
      <c r="L1" s="17"/>
      <c r="M1" s="17"/>
      <c r="N1" s="17"/>
      <c r="O1" s="17"/>
    </row>
    <row r="2" spans="1:20" ht="196" customHeight="1" x14ac:dyDescent="0.2">
      <c r="A2" s="151" t="s">
        <v>86</v>
      </c>
      <c r="B2" s="151"/>
      <c r="C2" s="151"/>
      <c r="D2" s="151"/>
      <c r="E2" s="53"/>
      <c r="F2" s="53"/>
      <c r="G2" s="53"/>
      <c r="H2" s="53"/>
      <c r="I2" s="53"/>
      <c r="J2" s="53"/>
      <c r="K2" s="53"/>
      <c r="L2" s="53"/>
      <c r="M2" s="53"/>
      <c r="N2" s="53"/>
      <c r="O2" s="53"/>
    </row>
    <row r="3" spans="1:20" ht="26" customHeight="1" x14ac:dyDescent="0.2">
      <c r="A3" s="29"/>
      <c r="B3" s="29"/>
      <c r="C3" s="40" t="s">
        <v>72</v>
      </c>
      <c r="D3" s="39" t="s">
        <v>73</v>
      </c>
      <c r="E3" s="40" t="s">
        <v>74</v>
      </c>
      <c r="F3" s="39" t="s">
        <v>75</v>
      </c>
      <c r="G3" s="40" t="s">
        <v>76</v>
      </c>
      <c r="H3" s="39" t="s">
        <v>77</v>
      </c>
      <c r="I3" s="40" t="s">
        <v>78</v>
      </c>
      <c r="J3" s="39" t="s">
        <v>79</v>
      </c>
      <c r="K3" s="40" t="s">
        <v>80</v>
      </c>
      <c r="L3" s="39" t="s">
        <v>81</v>
      </c>
      <c r="M3" s="40" t="s">
        <v>82</v>
      </c>
      <c r="N3" s="45" t="s">
        <v>83</v>
      </c>
      <c r="O3" s="41" t="s">
        <v>87</v>
      </c>
      <c r="T3" s="4"/>
    </row>
    <row r="4" spans="1:20" ht="25" customHeight="1" x14ac:dyDescent="0.2">
      <c r="A4" s="31" t="s">
        <v>88</v>
      </c>
      <c r="B4" s="32"/>
      <c r="C4" s="33">
        <f>SUM(C5:C15)</f>
        <v>0</v>
      </c>
      <c r="D4" s="33">
        <f t="shared" ref="D4:M4" si="0">SUM(D5:D15)</f>
        <v>0</v>
      </c>
      <c r="E4" s="33">
        <f t="shared" si="0"/>
        <v>0</v>
      </c>
      <c r="F4" s="33">
        <f t="shared" si="0"/>
        <v>0</v>
      </c>
      <c r="G4" s="33">
        <f t="shared" si="0"/>
        <v>0</v>
      </c>
      <c r="H4" s="33">
        <f t="shared" si="0"/>
        <v>0</v>
      </c>
      <c r="I4" s="33">
        <f t="shared" si="0"/>
        <v>0</v>
      </c>
      <c r="J4" s="33">
        <f t="shared" si="0"/>
        <v>0</v>
      </c>
      <c r="K4" s="33">
        <f t="shared" si="0"/>
        <v>0</v>
      </c>
      <c r="L4" s="33">
        <f t="shared" si="0"/>
        <v>0</v>
      </c>
      <c r="M4" s="33">
        <f t="shared" si="0"/>
        <v>0</v>
      </c>
      <c r="N4" s="46">
        <f>SUM(N5:N15)</f>
        <v>0</v>
      </c>
      <c r="O4" s="42">
        <f>SUM(C4:N4)</f>
        <v>0</v>
      </c>
      <c r="R4" s="2"/>
      <c r="T4" s="6"/>
    </row>
    <row r="5" spans="1:20" ht="25" customHeight="1" outlineLevel="1" x14ac:dyDescent="0.2">
      <c r="A5" s="30" t="s">
        <v>89</v>
      </c>
      <c r="B5" s="30">
        <f>Tiedot!C55</f>
        <v>0</v>
      </c>
      <c r="C5" s="34">
        <f>IF(Tiedot!$G$55="kpl/kk",Tiedot!$F$55*Tiedot!$D$55*(1+$P$5),(Tiedot!$F$55*Tiedot!$D$55)/12*(1+$P$5))</f>
        <v>0</v>
      </c>
      <c r="D5" s="35">
        <f>IF(Tiedot!$G$55="kpl/kk",Tiedot!$F$55*Tiedot!$D$55*(1+$P$5),(Tiedot!$F$55*Tiedot!$D$55)/12*(1+$P$5))</f>
        <v>0</v>
      </c>
      <c r="E5" s="34">
        <f>IF(Tiedot!$G$55="kpl/kk",Tiedot!$F$55*Tiedot!$D$55*(1+$P$5),(Tiedot!$F$55*Tiedot!$D$55)/12*(1+$P$5))</f>
        <v>0</v>
      </c>
      <c r="F5" s="35">
        <f>IF(Tiedot!$G$55="kpl/kk",Tiedot!$F$55*Tiedot!$D$55*(1+$P$5),(Tiedot!$F$55*Tiedot!$D$55)/12*(1+$P$5))</f>
        <v>0</v>
      </c>
      <c r="G5" s="34">
        <f>IF(Tiedot!$G$55="kpl/kk",Tiedot!$F$55*Tiedot!$D$55*(1+$P$5),(Tiedot!$F$55*Tiedot!$D$55)/12*(1+$P$5))</f>
        <v>0</v>
      </c>
      <c r="H5" s="35">
        <f>IF(Tiedot!$G$55="kpl/kk",Tiedot!$F$55*Tiedot!$D$55*(1+$P$5),(Tiedot!$F$55*Tiedot!$D$55)/12*(1+$P$5))</f>
        <v>0</v>
      </c>
      <c r="I5" s="34">
        <f>IF(Tiedot!$G$55="kpl/kk",Tiedot!$F$55*Tiedot!$D$55*(1+$P$5),(Tiedot!$F$55*Tiedot!$D$55)/12*(1+$P$5))</f>
        <v>0</v>
      </c>
      <c r="J5" s="35">
        <f>IF(Tiedot!$G$55="kpl/kk",Tiedot!$F$55*Tiedot!$D$55*(1+$P$5),(Tiedot!$F$55*Tiedot!$D$55)/12*(1+$P$5))</f>
        <v>0</v>
      </c>
      <c r="K5" s="34">
        <f>IF(Tiedot!$G$55="kpl/kk",Tiedot!$F$55*Tiedot!$D$55*(1+$P$5),(Tiedot!$F$55*Tiedot!$D$55)/12*(1+$P$5))</f>
        <v>0</v>
      </c>
      <c r="L5" s="35">
        <f>IF(Tiedot!$G$55="kpl/kk",Tiedot!$F$55*Tiedot!$D$55*(1+$P$5),(Tiedot!$F$55*Tiedot!$D$55)/12*(1+$P$5))</f>
        <v>0</v>
      </c>
      <c r="M5" s="34">
        <f>IF(Tiedot!$G$55="kpl/kk",Tiedot!$F$55*Tiedot!$D$55*(1+$P$5),(Tiedot!$F$55*Tiedot!$D$55)/12*(1+$P$5))</f>
        <v>0</v>
      </c>
      <c r="N5" s="47">
        <f>IF(Tiedot!$G$55="kpl/kk",Tiedot!$F$55*Tiedot!$D$55*(1+$P$5),(Tiedot!$F$55*Tiedot!$D$55)/12*(1+$P$5))</f>
        <v>0</v>
      </c>
      <c r="O5" s="44">
        <f t="shared" ref="O5:O15" si="1">SUM(C5:N5)</f>
        <v>0</v>
      </c>
      <c r="P5" s="128">
        <v>0</v>
      </c>
      <c r="Q5" s="53"/>
      <c r="R5" s="53"/>
      <c r="S5" s="53"/>
      <c r="T5" s="4"/>
    </row>
    <row r="6" spans="1:20" ht="25" customHeight="1" outlineLevel="1" x14ac:dyDescent="0.2">
      <c r="A6" s="38" t="s">
        <v>90</v>
      </c>
      <c r="B6" s="38">
        <f>Tiedot!C56</f>
        <v>0</v>
      </c>
      <c r="C6" s="37">
        <f>IF(Tiedot!$G$56="kpl/kk",Tiedot!$F$56*Tiedot!$D$56*(1+$P$6),(Tiedot!$F$56*Tiedot!$D$56)/12*(1+$P$6))</f>
        <v>0</v>
      </c>
      <c r="D6" s="37">
        <f>IF(Tiedot!$G$56="kpl/kk",Tiedot!$F$56*Tiedot!$D$56*(1+$P$6),(Tiedot!$F$56*Tiedot!$D$56)/12*(1+$P$6))</f>
        <v>0</v>
      </c>
      <c r="E6" s="37">
        <f>IF(Tiedot!$G$56="kpl/kk",Tiedot!$F$56*Tiedot!$D$56*(1+$P$6),(Tiedot!$F$56*Tiedot!$D$56)/12*(1+$P$6))</f>
        <v>0</v>
      </c>
      <c r="F6" s="37">
        <f>IF(Tiedot!$G$56="kpl/kk",Tiedot!$F$56*Tiedot!$D$56*(1+$P$6),(Tiedot!$F$56*Tiedot!$D$56)/12*(1+$P$6))</f>
        <v>0</v>
      </c>
      <c r="G6" s="37">
        <f>IF(Tiedot!$G$56="kpl/kk",Tiedot!$F$56*Tiedot!$D$56*(1+$P$6),(Tiedot!$F$56*Tiedot!$D$56)/12*(1+$P$6))</f>
        <v>0</v>
      </c>
      <c r="H6" s="37">
        <f>IF(Tiedot!$G$56="kpl/kk",Tiedot!$F$56*Tiedot!$D$56*(1+$P$6),(Tiedot!$F$56*Tiedot!$D$56)/12*(1+$P$6))</f>
        <v>0</v>
      </c>
      <c r="I6" s="37">
        <f>IF(Tiedot!$G$56="kpl/kk",Tiedot!$F$56*Tiedot!$D$56*(1+$P$6),(Tiedot!$F$56*Tiedot!$D$56)/12*(1+$P$6))</f>
        <v>0</v>
      </c>
      <c r="J6" s="37">
        <f>IF(Tiedot!$G$56="kpl/kk",Tiedot!$F$56*Tiedot!$D$56*(1+$P$6),(Tiedot!$F$56*Tiedot!$D$56)/12*(1+$P$6))</f>
        <v>0</v>
      </c>
      <c r="K6" s="37">
        <f>IF(Tiedot!$G$56="kpl/kk",Tiedot!$F$56*Tiedot!$D$56*(1+$P$6),(Tiedot!$F$56*Tiedot!$D$56)/12*(1+$P$6))</f>
        <v>0</v>
      </c>
      <c r="L6" s="37">
        <f>IF(Tiedot!$G$56="kpl/kk",Tiedot!$F$56*Tiedot!$D$56*(1+$P$6),(Tiedot!$F$56*Tiedot!$D$56)/12*(1+$P$6))</f>
        <v>0</v>
      </c>
      <c r="M6" s="37">
        <f>IF(Tiedot!$G$56="kpl/kk",Tiedot!$F$56*Tiedot!$D$56*(1+$P$6),(Tiedot!$F$56*Tiedot!$D$56)/12*(1+$P$6))</f>
        <v>0</v>
      </c>
      <c r="N6" s="48">
        <f>IF(Tiedot!$G$56="kpl/kk",Tiedot!$F$56*Tiedot!$D$56*(1+$P$6),(Tiedot!$F$56*Tiedot!$D$56)/12*(1+$P$6))</f>
        <v>0</v>
      </c>
      <c r="O6" s="43">
        <f t="shared" si="1"/>
        <v>0</v>
      </c>
      <c r="P6" s="128">
        <v>0</v>
      </c>
      <c r="Q6" s="53"/>
      <c r="R6" s="53"/>
      <c r="S6" s="53"/>
      <c r="T6" s="4"/>
    </row>
    <row r="7" spans="1:20" ht="25" customHeight="1" outlineLevel="1" x14ac:dyDescent="0.2">
      <c r="A7" s="30" t="s">
        <v>91</v>
      </c>
      <c r="B7" s="30">
        <f>Tiedot!C57</f>
        <v>0</v>
      </c>
      <c r="C7" s="34">
        <f>IF(Tiedot!$G$57="kpl/kk",Tiedot!$F$57*Tiedot!$D$57*(1+$P$7),(Tiedot!$F$57*Tiedot!$D$57)/12*(1+$P$7))</f>
        <v>0</v>
      </c>
      <c r="D7" s="35">
        <f>IF(Tiedot!$G$57="kpl/kk",Tiedot!$F$57*Tiedot!$D$57*(1+$P$7),(Tiedot!$F$57*Tiedot!$D$57)/12*(1+$P$7))</f>
        <v>0</v>
      </c>
      <c r="E7" s="34">
        <f>IF(Tiedot!$G$57="kpl/kk",Tiedot!$F$57*Tiedot!$D$57*(1+$P$7),(Tiedot!$F$57*Tiedot!$D$57)/12*(1+$P$7))</f>
        <v>0</v>
      </c>
      <c r="F7" s="35">
        <f>IF(Tiedot!$G$57="kpl/kk",Tiedot!$F$57*Tiedot!$D$57*(1+$P$7),(Tiedot!$F$57*Tiedot!$D$57)/12*(1+$P$7))</f>
        <v>0</v>
      </c>
      <c r="G7" s="34">
        <f>IF(Tiedot!$G$57="kpl/kk",Tiedot!$F$57*Tiedot!$D$57*(1+$P$7),(Tiedot!$F$57*Tiedot!$D$57)/12*(1+$P$7))</f>
        <v>0</v>
      </c>
      <c r="H7" s="35">
        <f>IF(Tiedot!$G$57="kpl/kk",Tiedot!$F$57*Tiedot!$D$57*(1+$P$7),(Tiedot!$F$57*Tiedot!$D$57)/12*(1+$P$7))</f>
        <v>0</v>
      </c>
      <c r="I7" s="34">
        <f>IF(Tiedot!$G$57="kpl/kk",Tiedot!$F$57*Tiedot!$D$57*(1+$P$7),(Tiedot!$F$57*Tiedot!$D$57)/12*(1+$P$7))</f>
        <v>0</v>
      </c>
      <c r="J7" s="35">
        <f>IF(Tiedot!$G$57="kpl/kk",Tiedot!$F$57*Tiedot!$D$57*(1+$P$7),(Tiedot!$F$57*Tiedot!$D$57)/12*(1+$P$7))</f>
        <v>0</v>
      </c>
      <c r="K7" s="34">
        <f>IF(Tiedot!$G$57="kpl/kk",Tiedot!$F$57*Tiedot!$D$57*(1+$P$7),(Tiedot!$F$57*Tiedot!$D$57)/12*(1+$P$7))</f>
        <v>0</v>
      </c>
      <c r="L7" s="35">
        <f>IF(Tiedot!$G$57="kpl/kk",Tiedot!$F$57*Tiedot!$D$57*(1+$P$7),(Tiedot!$F$57*Tiedot!$D$57)/12*(1+$P$7))</f>
        <v>0</v>
      </c>
      <c r="M7" s="34">
        <f>IF(Tiedot!$G$57="kpl/kk",Tiedot!$F$57*Tiedot!$D$57*(1+$P$7),(Tiedot!$F$57*Tiedot!$D$57)/12*(1+$P$7))</f>
        <v>0</v>
      </c>
      <c r="N7" s="47">
        <f>IF(Tiedot!$G$57="kpl/kk",Tiedot!$F$57*Tiedot!$D$57*(1+$P$7),(Tiedot!$F$57*Tiedot!$D$57)/12*(1+$P$7))</f>
        <v>0</v>
      </c>
      <c r="O7" s="44">
        <f t="shared" si="1"/>
        <v>0</v>
      </c>
      <c r="P7" s="128">
        <v>0</v>
      </c>
      <c r="Q7" s="53"/>
      <c r="R7" s="53"/>
      <c r="S7" s="53"/>
      <c r="T7" s="4"/>
    </row>
    <row r="8" spans="1:20" ht="25" customHeight="1" outlineLevel="1" x14ac:dyDescent="0.2">
      <c r="A8" s="38" t="s">
        <v>92</v>
      </c>
      <c r="B8" s="38">
        <f>Tiedot!C58</f>
        <v>0</v>
      </c>
      <c r="C8" s="37">
        <f>IF(Tiedot!$G$58="kpl/kk",Tiedot!$F$58*Tiedot!$D$58*(1+$P$8),(Tiedot!$F$58*Tiedot!$D$58)/12*(1+$P$8))</f>
        <v>0</v>
      </c>
      <c r="D8" s="37">
        <f>IF(Tiedot!$G$58="kpl/kk",Tiedot!$F$58*Tiedot!$D$58*(1+$P$8),(Tiedot!$F$58*Tiedot!$D$58)/12*(1+$P$8))</f>
        <v>0</v>
      </c>
      <c r="E8" s="37">
        <f>IF(Tiedot!$G$58="kpl/kk",Tiedot!$F$58*Tiedot!$D$58*(1+$P$8),(Tiedot!$F$58*Tiedot!$D$58)/12*(1+$P$8))</f>
        <v>0</v>
      </c>
      <c r="F8" s="37">
        <f>IF(Tiedot!$G$58="kpl/kk",Tiedot!$F$58*Tiedot!$D$58*(1+$P$8),(Tiedot!$F$58*Tiedot!$D$58)/12*(1+$P$8))</f>
        <v>0</v>
      </c>
      <c r="G8" s="37">
        <f>IF(Tiedot!$G$58="kpl/kk",Tiedot!$F$58*Tiedot!$D$58*(1+$P$8),(Tiedot!$F$58*Tiedot!$D$58)/12*(1+$P$8))</f>
        <v>0</v>
      </c>
      <c r="H8" s="37">
        <f>IF(Tiedot!$G$58="kpl/kk",Tiedot!$F$58*Tiedot!$D$58*(1+$P$8),(Tiedot!$F$58*Tiedot!$D$58)/12*(1+$P$8))</f>
        <v>0</v>
      </c>
      <c r="I8" s="37">
        <f>IF(Tiedot!$G$58="kpl/kk",Tiedot!$F$58*Tiedot!$D$58*(1+$P$8),(Tiedot!$F$58*Tiedot!$D$58)/12*(1+$P$8))</f>
        <v>0</v>
      </c>
      <c r="J8" s="37">
        <f>IF(Tiedot!$G$58="kpl/kk",Tiedot!$F$58*Tiedot!$D$58*(1+$P$8),(Tiedot!$F$58*Tiedot!$D$58)/12*(1+$P$8))</f>
        <v>0</v>
      </c>
      <c r="K8" s="37">
        <f>IF(Tiedot!$G$58="kpl/kk",Tiedot!$F$58*Tiedot!$D$58*(1+$P$8),(Tiedot!$F$58*Tiedot!$D$58)/12*(1+$P$8))</f>
        <v>0</v>
      </c>
      <c r="L8" s="37">
        <f>IF(Tiedot!$G$58="kpl/kk",Tiedot!$F$58*Tiedot!$D$58*(1+$P$8),(Tiedot!$F$58*Tiedot!$D$58)/12*(1+$P$8))</f>
        <v>0</v>
      </c>
      <c r="M8" s="37">
        <f>IF(Tiedot!$G$58="kpl/kk",Tiedot!$F$58*Tiedot!$D$58*(1+$P$8),(Tiedot!$F$58*Tiedot!$D$58)/12*(1+$P$8))</f>
        <v>0</v>
      </c>
      <c r="N8" s="48">
        <f>IF(Tiedot!$G$58="kpl/kk",Tiedot!$F$58*Tiedot!$D$58*(1+$P$8),(Tiedot!$F$58*Tiedot!$D$58)/12*(1+$P$8))</f>
        <v>0</v>
      </c>
      <c r="O8" s="43">
        <f t="shared" si="1"/>
        <v>0</v>
      </c>
      <c r="P8" s="128">
        <v>0</v>
      </c>
      <c r="Q8" s="53"/>
      <c r="R8" s="53"/>
      <c r="S8" s="53"/>
      <c r="T8" s="4"/>
    </row>
    <row r="9" spans="1:20" ht="25" customHeight="1" outlineLevel="1" x14ac:dyDescent="0.2">
      <c r="A9" s="30" t="s">
        <v>93</v>
      </c>
      <c r="B9" s="30">
        <f>Tiedot!C59</f>
        <v>0</v>
      </c>
      <c r="C9" s="34">
        <f>IF(Tiedot!$G$59="kpl/kk",Tiedot!$F$59*Tiedot!$D$59*(1+$P$9),(Tiedot!$F$59*Tiedot!$D$59)/12*(1+$P$9))</f>
        <v>0</v>
      </c>
      <c r="D9" s="35">
        <f>IF(Tiedot!$G$59="kpl/kk",Tiedot!$F$59*Tiedot!$D$59*(1+$P$9),(Tiedot!$F$59*Tiedot!$D$59)/12*(1+$P$9))</f>
        <v>0</v>
      </c>
      <c r="E9" s="34">
        <f>IF(Tiedot!$G$59="kpl/kk",Tiedot!$F$59*Tiedot!$D$59*(1+$P$9),(Tiedot!$F$59*Tiedot!$D$59)/12*(1+$P$9))</f>
        <v>0</v>
      </c>
      <c r="F9" s="35">
        <f>IF(Tiedot!$G$59="kpl/kk",Tiedot!$F$59*Tiedot!$D$59*(1+$P$9),(Tiedot!$F$59*Tiedot!$D$59)/12*(1+$P$9))</f>
        <v>0</v>
      </c>
      <c r="G9" s="34">
        <f>IF(Tiedot!$G$59="kpl/kk",Tiedot!$F$59*Tiedot!$D$59*(1+$P$9),(Tiedot!$F$59*Tiedot!$D$59)/12*(1+$P$9))</f>
        <v>0</v>
      </c>
      <c r="H9" s="35">
        <f>IF(Tiedot!$G$59="kpl/kk",Tiedot!$F$59*Tiedot!$D$59*(1+$P$9),(Tiedot!$F$59*Tiedot!$D$59)/12*(1+$P$9))</f>
        <v>0</v>
      </c>
      <c r="I9" s="34">
        <f>IF(Tiedot!$G$59="kpl/kk",Tiedot!$F$59*Tiedot!$D$59*(1+$P$9),(Tiedot!$F$59*Tiedot!$D$59)/12*(1+$P$9))</f>
        <v>0</v>
      </c>
      <c r="J9" s="35">
        <f>IF(Tiedot!$G$59="kpl/kk",Tiedot!$F$59*Tiedot!$D$59*(1+$P$9),(Tiedot!$F$59*Tiedot!$D$59)/12*(1+$P$9))</f>
        <v>0</v>
      </c>
      <c r="K9" s="34">
        <f>IF(Tiedot!$G$59="kpl/kk",Tiedot!$F$59*Tiedot!$D$59*(1+$P$9),(Tiedot!$F$59*Tiedot!$D$59)/12*(1+$P$9))</f>
        <v>0</v>
      </c>
      <c r="L9" s="35">
        <f>IF(Tiedot!$G$59="kpl/kk",Tiedot!$F$59*Tiedot!$D$59*(1+$P$9),(Tiedot!$F$59*Tiedot!$D$59)/12*(1+$P$9))</f>
        <v>0</v>
      </c>
      <c r="M9" s="34">
        <f>IF(Tiedot!$G$59="kpl/kk",Tiedot!$F$59*Tiedot!$D$59*(1+$P$9),(Tiedot!$F$59*Tiedot!$D$59)/12*(1+$P$9))</f>
        <v>0</v>
      </c>
      <c r="N9" s="47">
        <f>IF(Tiedot!$G$59="kpl/kk",Tiedot!$F$59*Tiedot!$D$59*(1+$P$9),(Tiedot!$F$59*Tiedot!$D$59)/12*(1+$P$9))</f>
        <v>0</v>
      </c>
      <c r="O9" s="44">
        <f t="shared" si="1"/>
        <v>0</v>
      </c>
      <c r="P9" s="128">
        <v>0</v>
      </c>
      <c r="Q9" s="53"/>
      <c r="R9" s="53"/>
      <c r="S9" s="53"/>
      <c r="T9" s="4"/>
    </row>
    <row r="10" spans="1:20" ht="25" customHeight="1" outlineLevel="1" x14ac:dyDescent="0.2">
      <c r="A10" s="38" t="s">
        <v>94</v>
      </c>
      <c r="B10" s="38">
        <f>Tiedot!C60</f>
        <v>0</v>
      </c>
      <c r="C10" s="37">
        <f>IF(Tiedot!$G$60="kpl/kk",Tiedot!$F$60*Tiedot!$D$60*(1+$P$10),(Tiedot!$F$60*Tiedot!$D$60)/12*(1+$P$10))</f>
        <v>0</v>
      </c>
      <c r="D10" s="37">
        <f>IF(Tiedot!$G$60="kpl/kk",Tiedot!$F$60*Tiedot!$D$60*(1+$P$10),(Tiedot!$F$60*Tiedot!$D$60)/12*(1+$P$10))</f>
        <v>0</v>
      </c>
      <c r="E10" s="37">
        <f>IF(Tiedot!$G$60="kpl/kk",Tiedot!$F$60*Tiedot!$D$60*(1+$P$10),(Tiedot!$F$60*Tiedot!$D$60)/12*(1+$P$10))</f>
        <v>0</v>
      </c>
      <c r="F10" s="37">
        <f>IF(Tiedot!$G$60="kpl/kk",Tiedot!$F$60*Tiedot!$D$60*(1+$P$10),(Tiedot!$F$60*Tiedot!$D$60)/12*(1+$P$10))</f>
        <v>0</v>
      </c>
      <c r="G10" s="37">
        <f>IF(Tiedot!$G$60="kpl/kk",Tiedot!$F$60*Tiedot!$D$60*(1+$P$10),(Tiedot!$F$60*Tiedot!$D$60)/12*(1+$P$10))</f>
        <v>0</v>
      </c>
      <c r="H10" s="37">
        <f>IF(Tiedot!$G$60="kpl/kk",Tiedot!$F$60*Tiedot!$D$60*(1+$P$10),(Tiedot!$F$60*Tiedot!$D$60)/12*(1+$P$10))</f>
        <v>0</v>
      </c>
      <c r="I10" s="37">
        <f>IF(Tiedot!$G$60="kpl/kk",Tiedot!$F$60*Tiedot!$D$60*(1+$P$10),(Tiedot!$F$60*Tiedot!$D$60)/12*(1+$P$10))</f>
        <v>0</v>
      </c>
      <c r="J10" s="37">
        <f>IF(Tiedot!$G$60="kpl/kk",Tiedot!$F$60*Tiedot!$D$60*(1+$P$10),(Tiedot!$F$60*Tiedot!$D$60)/12*(1+$P$10))</f>
        <v>0</v>
      </c>
      <c r="K10" s="37">
        <f>IF(Tiedot!$G$60="kpl/kk",Tiedot!$F$60*Tiedot!$D$60*(1+$P$10),(Tiedot!$F$60*Tiedot!$D$60)/12*(1+$P$10))</f>
        <v>0</v>
      </c>
      <c r="L10" s="37">
        <f>IF(Tiedot!$G$60="kpl/kk",Tiedot!$F$60*Tiedot!$D$60*(1+$P$10),(Tiedot!$F$60*Tiedot!$D$60)/12*(1+$P$10))</f>
        <v>0</v>
      </c>
      <c r="M10" s="37">
        <f>IF(Tiedot!$G$60="kpl/kk",Tiedot!$F$60*Tiedot!$D$60*(1+$P$10),(Tiedot!$F$60*Tiedot!$D$60)/12*(1+$P$10))</f>
        <v>0</v>
      </c>
      <c r="N10" s="48">
        <f>IF(Tiedot!$G$60="kpl/kk",Tiedot!$F$60*Tiedot!$D$60*(1+$P$10),(Tiedot!$F$60*Tiedot!$D$60)/12*(1+$P$10))</f>
        <v>0</v>
      </c>
      <c r="O10" s="43">
        <f t="shared" si="1"/>
        <v>0</v>
      </c>
      <c r="P10" s="128">
        <v>0</v>
      </c>
      <c r="Q10" s="53"/>
      <c r="R10" s="53"/>
      <c r="S10" s="53"/>
      <c r="T10" s="5"/>
    </row>
    <row r="11" spans="1:20" ht="25" customHeight="1" outlineLevel="1" x14ac:dyDescent="0.2">
      <c r="A11" s="30" t="s">
        <v>95</v>
      </c>
      <c r="B11" s="30">
        <f>Tiedot!C61</f>
        <v>0</v>
      </c>
      <c r="C11" s="34">
        <f>IF(Tiedot!$G$61="kpl/kk",Tiedot!$F$61*Tiedot!$D$61*(1+$P$11),(Tiedot!$F$61*Tiedot!$D$61)/12*(1+$P$11))</f>
        <v>0</v>
      </c>
      <c r="D11" s="35">
        <f>IF(Tiedot!$G$61="kpl/kk",Tiedot!$F$61*Tiedot!$D$61*(1+$P$11),(Tiedot!$F$61*Tiedot!$D$61)/12*(1+$P$11))</f>
        <v>0</v>
      </c>
      <c r="E11" s="34">
        <f>IF(Tiedot!$G$61="kpl/kk",Tiedot!$F$61*Tiedot!$D$61*(1+$P$11),(Tiedot!$F$61*Tiedot!$D$61)/12*(1+$P$11))</f>
        <v>0</v>
      </c>
      <c r="F11" s="35">
        <f>IF(Tiedot!$G$61="kpl/kk",Tiedot!$F$61*Tiedot!$D$61*(1+$P$11),(Tiedot!$F$61*Tiedot!$D$61)/12*(1+$P$11))</f>
        <v>0</v>
      </c>
      <c r="G11" s="34">
        <f>IF(Tiedot!$G$61="kpl/kk",Tiedot!$F$61*Tiedot!$D$61*(1+$P$11),(Tiedot!$F$61*Tiedot!$D$61)/12*(1+$P$11))</f>
        <v>0</v>
      </c>
      <c r="H11" s="35">
        <f>IF(Tiedot!$G$61="kpl/kk",Tiedot!$F$61*Tiedot!$D$61*(1+$P$11),(Tiedot!$F$61*Tiedot!$D$61)/12*(1+$P$11))</f>
        <v>0</v>
      </c>
      <c r="I11" s="34">
        <f>IF(Tiedot!$G$61="kpl/kk",Tiedot!$F$61*Tiedot!$D$61*(1+$P$11),(Tiedot!$F$61*Tiedot!$D$61)/12*(1+$P$11))</f>
        <v>0</v>
      </c>
      <c r="J11" s="35">
        <f>IF(Tiedot!$G$61="kpl/kk",Tiedot!$F$61*Tiedot!$D$61*(1+$P$11),(Tiedot!$F$61*Tiedot!$D$61)/12*(1+$P$11))</f>
        <v>0</v>
      </c>
      <c r="K11" s="34">
        <f>IF(Tiedot!$G$61="kpl/kk",Tiedot!$F$61*Tiedot!$D$61*(1+$P$11),(Tiedot!$F$61*Tiedot!$D$61)/12*(1+$P$11))</f>
        <v>0</v>
      </c>
      <c r="L11" s="35">
        <f>IF(Tiedot!$G$61="kpl/kk",Tiedot!$F$61*Tiedot!$D$61*(1+$P$11),(Tiedot!$F$61*Tiedot!$D$61)/12*(1+$P$11))</f>
        <v>0</v>
      </c>
      <c r="M11" s="34">
        <f>IF(Tiedot!$G$61="kpl/kk",Tiedot!$F$61*Tiedot!$D$61*(1+$P$11),(Tiedot!$F$61*Tiedot!$D$61)/12*(1+$P$11))</f>
        <v>0</v>
      </c>
      <c r="N11" s="47">
        <f>IF(Tiedot!$G$61="kpl/kk",Tiedot!$F$61*Tiedot!$D$61*(1+$P$11),(Tiedot!$F$61*Tiedot!$D$61)/12*(1+$P$11))</f>
        <v>0</v>
      </c>
      <c r="O11" s="44">
        <f t="shared" si="1"/>
        <v>0</v>
      </c>
      <c r="P11" s="128">
        <v>0</v>
      </c>
      <c r="Q11" s="53"/>
      <c r="R11" s="53"/>
      <c r="S11" s="53"/>
      <c r="T11" s="4"/>
    </row>
    <row r="12" spans="1:20" ht="25" customHeight="1" outlineLevel="1" x14ac:dyDescent="0.2">
      <c r="A12" s="38" t="s">
        <v>96</v>
      </c>
      <c r="B12" s="38">
        <f>Tiedot!C62</f>
        <v>0</v>
      </c>
      <c r="C12" s="37">
        <f>IF(Tiedot!$G$62="kpl/kk",Tiedot!$F$62*Tiedot!$D$62*(1+$P$12),(Tiedot!$F$62*Tiedot!$D$62)/12*(1+$P$12))</f>
        <v>0</v>
      </c>
      <c r="D12" s="37">
        <f>IF(Tiedot!$G$62="kpl/kk",Tiedot!$F$62*Tiedot!$D$62*(1+$P$12),(Tiedot!$F$62*Tiedot!$D$62)/12*(1+$P$12))</f>
        <v>0</v>
      </c>
      <c r="E12" s="37">
        <f>IF(Tiedot!$G$62="kpl/kk",Tiedot!$F$62*Tiedot!$D$62*(1+$P$12),(Tiedot!$F$62*Tiedot!$D$62)/12*(1+$P$12))</f>
        <v>0</v>
      </c>
      <c r="F12" s="37">
        <f>IF(Tiedot!$G$62="kpl/kk",Tiedot!$F$62*Tiedot!$D$62*(1+$P$12),(Tiedot!$F$62*Tiedot!$D$62)/12*(1+$P$12))</f>
        <v>0</v>
      </c>
      <c r="G12" s="37">
        <f>IF(Tiedot!$G$62="kpl/kk",Tiedot!$F$62*Tiedot!$D$62*(1+$P$12),(Tiedot!$F$62*Tiedot!$D$62)/12*(1+$P$12))</f>
        <v>0</v>
      </c>
      <c r="H12" s="37">
        <f>IF(Tiedot!$G$62="kpl/kk",Tiedot!$F$62*Tiedot!$D$62*(1+$P$12),(Tiedot!$F$62*Tiedot!$D$62)/12*(1+$P$12))</f>
        <v>0</v>
      </c>
      <c r="I12" s="37">
        <f>IF(Tiedot!$G$62="kpl/kk",Tiedot!$F$62*Tiedot!$D$62*(1+$P$12),(Tiedot!$F$62*Tiedot!$D$62)/12*(1+$P$12))</f>
        <v>0</v>
      </c>
      <c r="J12" s="37">
        <f>IF(Tiedot!$G$62="kpl/kk",Tiedot!$F$62*Tiedot!$D$62*(1+$P$12),(Tiedot!$F$62*Tiedot!$D$62)/12*(1+$P$12))</f>
        <v>0</v>
      </c>
      <c r="K12" s="37">
        <f>IF(Tiedot!$G$62="kpl/kk",Tiedot!$F$62*Tiedot!$D$62*(1+$P$12),(Tiedot!$F$62*Tiedot!$D$62)/12*(1+$P$12))</f>
        <v>0</v>
      </c>
      <c r="L12" s="37">
        <f>IF(Tiedot!$G$62="kpl/kk",Tiedot!$F$62*Tiedot!$D$62*(1+$P$12),(Tiedot!$F$62*Tiedot!$D$62)/12*(1+$P$12))</f>
        <v>0</v>
      </c>
      <c r="M12" s="37">
        <f>IF(Tiedot!$G$62="kpl/kk",Tiedot!$F$62*Tiedot!$D$62*(1+$P$12),(Tiedot!$F$62*Tiedot!$D$62)/12*(1+$P$12))</f>
        <v>0</v>
      </c>
      <c r="N12" s="48">
        <f>IF(Tiedot!$G$62="kpl/kk",Tiedot!$F$62*Tiedot!$D$62*(1+$P$12),(Tiedot!$F$62*Tiedot!$D$62)/12*(1+$P$12))</f>
        <v>0</v>
      </c>
      <c r="O12" s="43">
        <f t="shared" si="1"/>
        <v>0</v>
      </c>
      <c r="P12" s="128">
        <v>0</v>
      </c>
      <c r="T12" s="4"/>
    </row>
    <row r="13" spans="1:20" ht="25" customHeight="1" outlineLevel="1" x14ac:dyDescent="0.2">
      <c r="A13" s="30" t="s">
        <v>97</v>
      </c>
      <c r="B13" s="30">
        <f>Tiedot!C63</f>
        <v>0</v>
      </c>
      <c r="C13" s="34">
        <f>IF(Tiedot!$G$63="kpl/kk",Tiedot!$F$63*Tiedot!$D$63*(1+$P$13),(Tiedot!$F$63*Tiedot!$D$63)/12*(1+$P$13))</f>
        <v>0</v>
      </c>
      <c r="D13" s="35">
        <f>IF(Tiedot!$G$63="kpl/kk",Tiedot!$F$63*Tiedot!$D$63*(1+$P$13),(Tiedot!$F$63*Tiedot!$D$63)/12*(1+$P$13))</f>
        <v>0</v>
      </c>
      <c r="E13" s="34">
        <f>IF(Tiedot!$G$63="kpl/kk",Tiedot!$F$63*Tiedot!$D$63*(1+$P$13),(Tiedot!$F$63*Tiedot!$D$63)/12*(1+$P$13))</f>
        <v>0</v>
      </c>
      <c r="F13" s="35">
        <f>IF(Tiedot!$G$63="kpl/kk",Tiedot!$F$63*Tiedot!$D$63*(1+$P$13),(Tiedot!$F$63*Tiedot!$D$63)/12*(1+$P$13))</f>
        <v>0</v>
      </c>
      <c r="G13" s="34">
        <f>IF(Tiedot!$G$63="kpl/kk",Tiedot!$F$63*Tiedot!$D$63*(1+$P$13),(Tiedot!$F$63*Tiedot!$D$63)/12*(1+$P$13))</f>
        <v>0</v>
      </c>
      <c r="H13" s="35">
        <f>IF(Tiedot!$G$63="kpl/kk",Tiedot!$F$63*Tiedot!$D$63*(1+$P$13),(Tiedot!$F$63*Tiedot!$D$63)/12*(1+$P$13))</f>
        <v>0</v>
      </c>
      <c r="I13" s="34">
        <f>IF(Tiedot!$G$63="kpl/kk",Tiedot!$F$63*Tiedot!$D$63*(1+$P$13),(Tiedot!$F$63*Tiedot!$D$63)/12*(1+$P$13))</f>
        <v>0</v>
      </c>
      <c r="J13" s="35">
        <f>IF(Tiedot!$G$63="kpl/kk",Tiedot!$F$63*Tiedot!$D$63*(1+$P$13),(Tiedot!$F$63*Tiedot!$D$63)/12*(1+$P$13))</f>
        <v>0</v>
      </c>
      <c r="K13" s="34">
        <f>IF(Tiedot!$G$63="kpl/kk",Tiedot!$F$63*Tiedot!$D$63*(1+$P$13),(Tiedot!$F$63*Tiedot!$D$63)/12*(1+$P$13))</f>
        <v>0</v>
      </c>
      <c r="L13" s="35">
        <f>IF(Tiedot!$G$63="kpl/kk",Tiedot!$F$63*Tiedot!$D$63*(1+$P$13),(Tiedot!$F$63*Tiedot!$D$63)/12*(1+$P$13))</f>
        <v>0</v>
      </c>
      <c r="M13" s="34">
        <f>IF(Tiedot!$G$63="kpl/kk",Tiedot!$F$63*Tiedot!$D$63*(1+$P$13),(Tiedot!$F$63*Tiedot!$D$63)/12*(1+$P$13))</f>
        <v>0</v>
      </c>
      <c r="N13" s="47">
        <f>IF(Tiedot!$G$63="kpl/kk",Tiedot!$F$63*Tiedot!$D$63*(1+$P$13),(Tiedot!$F$63*Tiedot!$D$63)/12*(1+$P$13))</f>
        <v>0</v>
      </c>
      <c r="O13" s="44">
        <f t="shared" si="1"/>
        <v>0</v>
      </c>
      <c r="P13" s="128">
        <v>0</v>
      </c>
      <c r="T13" s="4"/>
    </row>
    <row r="14" spans="1:20" ht="25" customHeight="1" outlineLevel="1" x14ac:dyDescent="0.2">
      <c r="A14" s="38" t="s">
        <v>98</v>
      </c>
      <c r="B14" s="38">
        <f>Tiedot!C64</f>
        <v>0</v>
      </c>
      <c r="C14" s="37">
        <f>IF(Tiedot!$G$64="kpl/kk",Tiedot!$F$64*Tiedot!$D$64*(1+$P$14),(Tiedot!$F$64*Tiedot!$D$64)/12*(1+$P$14))</f>
        <v>0</v>
      </c>
      <c r="D14" s="37">
        <f>IF(Tiedot!$G$64="kpl/kk",Tiedot!$F$64*Tiedot!$D$64*(1+$P$14),(Tiedot!$F$64*Tiedot!$D$64)/12*(1+$P$14))</f>
        <v>0</v>
      </c>
      <c r="E14" s="37">
        <f>IF(Tiedot!$G$64="kpl/kk",Tiedot!$F$64*Tiedot!$D$64*(1+$P$14),(Tiedot!$F$64*Tiedot!$D$64)/12*(1+$P$14))</f>
        <v>0</v>
      </c>
      <c r="F14" s="37">
        <f>IF(Tiedot!$G$64="kpl/kk",Tiedot!$F$64*Tiedot!$D$64*(1+$P$14),(Tiedot!$F$64*Tiedot!$D$64)/12*(1+$P$14))</f>
        <v>0</v>
      </c>
      <c r="G14" s="37">
        <f>IF(Tiedot!$G$64="kpl/kk",Tiedot!$F$64*Tiedot!$D$64*(1+$P$14),(Tiedot!$F$64*Tiedot!$D$64)/12*(1+$P$14))</f>
        <v>0</v>
      </c>
      <c r="H14" s="37">
        <f>IF(Tiedot!$G$64="kpl/kk",Tiedot!$F$64*Tiedot!$D$64*(1+$P$14),(Tiedot!$F$64*Tiedot!$D$64)/12*(1+$P$14))</f>
        <v>0</v>
      </c>
      <c r="I14" s="37">
        <f>IF(Tiedot!$G$64="kpl/kk",Tiedot!$F$64*Tiedot!$D$64*(1+$P$14),(Tiedot!$F$64*Tiedot!$D$64)/12*(1+$P$14))</f>
        <v>0</v>
      </c>
      <c r="J14" s="37">
        <f>IF(Tiedot!$G$64="kpl/kk",Tiedot!$F$64*Tiedot!$D$64*(1+$P$14),(Tiedot!$F$64*Tiedot!$D$64)/12*(1+$P$14))</f>
        <v>0</v>
      </c>
      <c r="K14" s="37">
        <f>IF(Tiedot!$G$64="kpl/kk",Tiedot!$F$64*Tiedot!$D$64*(1+$P$14),(Tiedot!$F$64*Tiedot!$D$64)/12*(1+$P$14))</f>
        <v>0</v>
      </c>
      <c r="L14" s="37">
        <f>IF(Tiedot!$G$64="kpl/kk",Tiedot!$F$64*Tiedot!$D$64*(1+$P$14),(Tiedot!$F$64*Tiedot!$D$64)/12*(1+$P$14))</f>
        <v>0</v>
      </c>
      <c r="M14" s="37">
        <f>IF(Tiedot!$G$64="kpl/kk",Tiedot!$F$64*Tiedot!$D$64*(1+$P$14),(Tiedot!$F$64*Tiedot!$D$64)/12*(1+$P$14))</f>
        <v>0</v>
      </c>
      <c r="N14" s="48">
        <f>IF(Tiedot!$G$64="kpl/kk",Tiedot!$F$64*Tiedot!$D$64*(1+$P$14),(Tiedot!$F$64*Tiedot!$D$64)/12*(1+$P$14))</f>
        <v>0</v>
      </c>
      <c r="O14" s="43">
        <f t="shared" si="1"/>
        <v>0</v>
      </c>
      <c r="P14" s="128">
        <v>0</v>
      </c>
      <c r="T14" s="4"/>
    </row>
    <row r="15" spans="1:20" ht="25" customHeight="1" outlineLevel="1" x14ac:dyDescent="0.2">
      <c r="A15" s="30"/>
      <c r="B15" s="30" t="s">
        <v>119</v>
      </c>
      <c r="C15" s="34">
        <f>Tiedot!$D$71*(1+P15)</f>
        <v>0</v>
      </c>
      <c r="D15" s="35">
        <f>Tiedot!$D$72*(1+Budjetti!$P$15)</f>
        <v>0</v>
      </c>
      <c r="E15" s="34">
        <f>Tiedot!$D$73*(1+Budjetti!$P$15)</f>
        <v>0</v>
      </c>
      <c r="F15" s="35">
        <f>Tiedot!$D$74*(1+Budjetti!$P$15)</f>
        <v>0</v>
      </c>
      <c r="G15" s="34">
        <f>Tiedot!$D$75*(1+Budjetti!$P$15)</f>
        <v>0</v>
      </c>
      <c r="H15" s="35">
        <f>Tiedot!$D$76*(1+Budjetti!$P$15)</f>
        <v>0</v>
      </c>
      <c r="I15" s="34">
        <f>Tiedot!$D$77*(1+Budjetti!$P$15)</f>
        <v>0</v>
      </c>
      <c r="J15" s="35">
        <f>Tiedot!$D$78*(1+Budjetti!$P$15)</f>
        <v>0</v>
      </c>
      <c r="K15" s="34">
        <f>Tiedot!$D$79*(1+Budjetti!$P$15)</f>
        <v>0</v>
      </c>
      <c r="L15" s="35">
        <f>Tiedot!$D$80*(1+Budjetti!$P$15)</f>
        <v>0</v>
      </c>
      <c r="M15" s="34">
        <f>Tiedot!$D$81*(1+Budjetti!$P$15)</f>
        <v>0</v>
      </c>
      <c r="N15" s="47">
        <f>Tiedot!$D$82*(1+Budjetti!$P$15)</f>
        <v>0</v>
      </c>
      <c r="O15" s="44">
        <f t="shared" si="1"/>
        <v>0</v>
      </c>
      <c r="P15" s="128">
        <v>0</v>
      </c>
      <c r="T15" s="4"/>
    </row>
    <row r="16" spans="1:20" ht="25" customHeight="1" x14ac:dyDescent="0.2">
      <c r="A16" s="31" t="s">
        <v>99</v>
      </c>
      <c r="B16" s="32"/>
      <c r="C16" s="33">
        <f>C17+C24+C34+C41+C56</f>
        <v>0</v>
      </c>
      <c r="D16" s="33">
        <f t="shared" ref="D16:M16" si="2">D17+D24+D34+D41+D56</f>
        <v>0</v>
      </c>
      <c r="E16" s="33">
        <f t="shared" si="2"/>
        <v>0</v>
      </c>
      <c r="F16" s="33">
        <f t="shared" si="2"/>
        <v>0</v>
      </c>
      <c r="G16" s="33">
        <f t="shared" si="2"/>
        <v>0</v>
      </c>
      <c r="H16" s="33">
        <f t="shared" si="2"/>
        <v>0</v>
      </c>
      <c r="I16" s="33">
        <f t="shared" si="2"/>
        <v>0</v>
      </c>
      <c r="J16" s="33">
        <f t="shared" si="2"/>
        <v>0</v>
      </c>
      <c r="K16" s="33">
        <f t="shared" si="2"/>
        <v>0</v>
      </c>
      <c r="L16" s="33">
        <f t="shared" si="2"/>
        <v>0</v>
      </c>
      <c r="M16" s="33">
        <f t="shared" si="2"/>
        <v>0</v>
      </c>
      <c r="N16" s="46">
        <f>N17+N24+N34+N41+N56</f>
        <v>0</v>
      </c>
      <c r="O16" s="42">
        <f>SUM(C16:N16)</f>
        <v>0</v>
      </c>
      <c r="P16" s="29"/>
      <c r="T16" s="4"/>
    </row>
    <row r="17" spans="1:20" ht="25" customHeight="1" outlineLevel="1" thickBot="1" x14ac:dyDescent="0.25">
      <c r="A17" s="87" t="s">
        <v>6</v>
      </c>
      <c r="B17" s="88"/>
      <c r="C17" s="89">
        <f>SUM(C18:C23)</f>
        <v>0</v>
      </c>
      <c r="D17" s="90">
        <f t="shared" ref="D17:N17" si="3">SUM(D18:D23)</f>
        <v>0</v>
      </c>
      <c r="E17" s="89">
        <f t="shared" si="3"/>
        <v>0</v>
      </c>
      <c r="F17" s="90">
        <f t="shared" si="3"/>
        <v>0</v>
      </c>
      <c r="G17" s="89">
        <f t="shared" si="3"/>
        <v>0</v>
      </c>
      <c r="H17" s="90">
        <f t="shared" si="3"/>
        <v>0</v>
      </c>
      <c r="I17" s="89">
        <f t="shared" si="3"/>
        <v>0</v>
      </c>
      <c r="J17" s="90">
        <f t="shared" si="3"/>
        <v>0</v>
      </c>
      <c r="K17" s="89">
        <f t="shared" si="3"/>
        <v>0</v>
      </c>
      <c r="L17" s="90">
        <f t="shared" si="3"/>
        <v>0</v>
      </c>
      <c r="M17" s="89">
        <f t="shared" si="3"/>
        <v>0</v>
      </c>
      <c r="N17" s="91">
        <f t="shared" si="3"/>
        <v>0</v>
      </c>
      <c r="O17" s="92">
        <f t="shared" ref="O17:O54" si="4">SUM(C17:N17)</f>
        <v>0</v>
      </c>
      <c r="P17" s="29"/>
      <c r="T17" s="4"/>
    </row>
    <row r="18" spans="1:20" ht="25" customHeight="1" outlineLevel="2" x14ac:dyDescent="0.2">
      <c r="A18" s="83"/>
      <c r="B18" s="83" t="s">
        <v>8</v>
      </c>
      <c r="C18" s="84">
        <f>IF(Tiedot!$E$11="€/kk",Tiedot!$D$11*(1+$P$18),Tiedot!$D$11/12*(1+$P$18))</f>
        <v>0</v>
      </c>
      <c r="D18" s="84">
        <f>IF(Tiedot!$E$11="€/kk",Tiedot!$D$11*(1+$P$18),Tiedot!$D$11/12*(1+$P$18))</f>
        <v>0</v>
      </c>
      <c r="E18" s="84">
        <f>IF(Tiedot!$E$11="€/kk",Tiedot!$D$11*(1+$P$18),Tiedot!$D$11/12*(1+$P$18))</f>
        <v>0</v>
      </c>
      <c r="F18" s="84">
        <f>IF(Tiedot!$E$11="€/kk",Tiedot!$D$11*(1+$P$18),Tiedot!$D$11/12*(1+$P$18))</f>
        <v>0</v>
      </c>
      <c r="G18" s="84">
        <f>IF(Tiedot!$E$11="€/kk",Tiedot!$D$11*(1+$P$18),Tiedot!$D$11/12*(1+$P$18))</f>
        <v>0</v>
      </c>
      <c r="H18" s="84">
        <f>IF(Tiedot!$E$11="€/kk",Tiedot!$D$11*(1+$P$18),Tiedot!$D$11/12*(1+$P$18))</f>
        <v>0</v>
      </c>
      <c r="I18" s="84">
        <f>IF(Tiedot!$E$11="€/kk",Tiedot!$D$11*(1+$P$18),Tiedot!$D$11/12*(1+$P$18))</f>
        <v>0</v>
      </c>
      <c r="J18" s="84">
        <f>IF(Tiedot!$E$11="€/kk",Tiedot!$D$11*(1+$P$18),Tiedot!$D$11/12*(1+$P$18))</f>
        <v>0</v>
      </c>
      <c r="K18" s="84">
        <f>IF(Tiedot!$E$11="€/kk",Tiedot!$D$11*(1+$P$18),Tiedot!$D$11/12*(1+$P$18))</f>
        <v>0</v>
      </c>
      <c r="L18" s="84">
        <f>IF(Tiedot!$E$11="€/kk",Tiedot!$D$11*(1+$P$18),Tiedot!$D$11/12*(1+$P$18))</f>
        <v>0</v>
      </c>
      <c r="M18" s="84">
        <f>IF(Tiedot!$E$11="€/kk",Tiedot!$D$11*(1+$P$18),Tiedot!$D$11/12*(1+$P$18))</f>
        <v>0</v>
      </c>
      <c r="N18" s="85">
        <f>IF(Tiedot!$E$11="€/kk",Tiedot!$D$11*(1+$P$18),Tiedot!$D$11/12*(1+$P$18))</f>
        <v>0</v>
      </c>
      <c r="O18" s="86">
        <f t="shared" si="4"/>
        <v>0</v>
      </c>
      <c r="P18" s="128">
        <v>0</v>
      </c>
      <c r="T18" s="4"/>
    </row>
    <row r="19" spans="1:20" ht="25" customHeight="1" outlineLevel="2" x14ac:dyDescent="0.2">
      <c r="A19" s="30"/>
      <c r="B19" s="30" t="s">
        <v>10</v>
      </c>
      <c r="C19" s="34">
        <f>IF(Tiedot!$E$12="€/kk",Tiedot!$D$12*(1+$P$19),Tiedot!$D$12/12*(1+$P$19))</f>
        <v>0</v>
      </c>
      <c r="D19" s="35">
        <f>IF(Tiedot!$E$12="€/kk",Tiedot!$D$12*(1+$P$19),Tiedot!$D$12/12*(1+$P$19))</f>
        <v>0</v>
      </c>
      <c r="E19" s="34">
        <f>IF(Tiedot!$E$12="€/kk",Tiedot!$D$12*(1+$P$19),Tiedot!$D$12/12*(1+$P$19))</f>
        <v>0</v>
      </c>
      <c r="F19" s="35">
        <f>IF(Tiedot!$E$12="€/kk",Tiedot!$D$12*(1+$P$19),Tiedot!$D$12/12*(1+$P$19))</f>
        <v>0</v>
      </c>
      <c r="G19" s="34">
        <f>IF(Tiedot!$E$12="€/kk",Tiedot!$D$12*(1+$P$19),Tiedot!$D$12/12*(1+$P$19))</f>
        <v>0</v>
      </c>
      <c r="H19" s="35">
        <f>IF(Tiedot!$E$12="€/kk",Tiedot!$D$12*(1+$P$19),Tiedot!$D$12/12*(1+$P$19))</f>
        <v>0</v>
      </c>
      <c r="I19" s="34">
        <f>IF(Tiedot!$E$12="€/kk",Tiedot!$D$12*(1+$P$19),Tiedot!$D$12/12*(1+$P$19))</f>
        <v>0</v>
      </c>
      <c r="J19" s="35">
        <f>IF(Tiedot!$E$12="€/kk",Tiedot!$D$12*(1+$P$19),Tiedot!$D$12/12*(1+$P$19))</f>
        <v>0</v>
      </c>
      <c r="K19" s="34">
        <f>IF(Tiedot!$E$12="€/kk",Tiedot!$D$12*(1+$P$19),Tiedot!$D$12/12*(1+$P$19))</f>
        <v>0</v>
      </c>
      <c r="L19" s="35">
        <f>IF(Tiedot!$E$12="€/kk",Tiedot!$D$12*(1+$P$19),Tiedot!$D$12/12*(1+$P$19))</f>
        <v>0</v>
      </c>
      <c r="M19" s="34">
        <f>IF(Tiedot!$E$12="€/kk",Tiedot!$D$12*(1+$P$19),Tiedot!$D$12/12*(1+$P$19))</f>
        <v>0</v>
      </c>
      <c r="N19" s="47">
        <f>IF(Tiedot!$E$12="€/kk",Tiedot!$D$12*(1+$P$19),Tiedot!$D$12/12*(1+$P$19))</f>
        <v>0</v>
      </c>
      <c r="O19" s="44">
        <f t="shared" si="4"/>
        <v>0</v>
      </c>
      <c r="P19" s="128">
        <v>0</v>
      </c>
      <c r="T19" s="4"/>
    </row>
    <row r="20" spans="1:20" ht="25" customHeight="1" outlineLevel="2" x14ac:dyDescent="0.2">
      <c r="A20" s="38"/>
      <c r="B20" s="38" t="s">
        <v>11</v>
      </c>
      <c r="C20" s="37">
        <f>IF(Tiedot!$E$13="€/kk",Tiedot!$D$13*(1+$P$20),Tiedot!$D$13/12*(1+$P$20))</f>
        <v>0</v>
      </c>
      <c r="D20" s="37">
        <f>IF(Tiedot!$E$13="€/kk",Tiedot!$D$13*(1+$P$20),Tiedot!$D$13/12*(1+$P$20))</f>
        <v>0</v>
      </c>
      <c r="E20" s="37">
        <f>IF(Tiedot!$E$13="€/kk",Tiedot!$D$13*(1+$P$20),Tiedot!$D$13/12*(1+$P$20))</f>
        <v>0</v>
      </c>
      <c r="F20" s="37">
        <f>IF(Tiedot!$E$13="€/kk",Tiedot!$D$13*(1+$P$20),Tiedot!$D$13/12*(1+$P$20))</f>
        <v>0</v>
      </c>
      <c r="G20" s="37">
        <f>IF(Tiedot!$E$13="€/kk",Tiedot!$D$13*(1+$P$20),Tiedot!$D$13/12*(1+$P$20))</f>
        <v>0</v>
      </c>
      <c r="H20" s="37">
        <f>IF(Tiedot!$E$13="€/kk",Tiedot!$D$13*(1+$P$20),Tiedot!$D$13/12*(1+$P$20))</f>
        <v>0</v>
      </c>
      <c r="I20" s="37">
        <f>IF(Tiedot!$E$13="€/kk",Tiedot!$D$13*(1+$P$20),Tiedot!$D$13/12*(1+$P$20))</f>
        <v>0</v>
      </c>
      <c r="J20" s="37">
        <f>IF(Tiedot!$E$13="€/kk",Tiedot!$D$13*(1+$P$20),Tiedot!$D$13/12*(1+$P$20))</f>
        <v>0</v>
      </c>
      <c r="K20" s="37">
        <f>IF(Tiedot!$E$13="€/kk",Tiedot!$D$13*(1+$P$20),Tiedot!$D$13/12*(1+$P$20))</f>
        <v>0</v>
      </c>
      <c r="L20" s="37">
        <f>IF(Tiedot!$E$13="€/kk",Tiedot!$D$13*(1+$P$20),Tiedot!$D$13/12*(1+$P$20))</f>
        <v>0</v>
      </c>
      <c r="M20" s="37">
        <f>IF(Tiedot!$E$13="€/kk",Tiedot!$D$13*(1+$P$20),Tiedot!$D$13/12*(1+$P$20))</f>
        <v>0</v>
      </c>
      <c r="N20" s="48">
        <f>IF(Tiedot!$E$13="€/kk",Tiedot!$D$13*(1+$P$20),Tiedot!$D$13/12*(1+$P$20))</f>
        <v>0</v>
      </c>
      <c r="O20" s="43">
        <f t="shared" si="4"/>
        <v>0</v>
      </c>
      <c r="P20" s="128">
        <v>0</v>
      </c>
      <c r="T20" s="4"/>
    </row>
    <row r="21" spans="1:20" ht="25" customHeight="1" outlineLevel="2" x14ac:dyDescent="0.2">
      <c r="A21" s="30"/>
      <c r="B21" s="30" t="s">
        <v>13</v>
      </c>
      <c r="C21" s="34">
        <f>IF(Tiedot!$E$14="€/kk",Tiedot!$D$14*(1+$P$21),Tiedot!$D$14/12*(1+$P$21))</f>
        <v>0</v>
      </c>
      <c r="D21" s="35">
        <f>IF(Tiedot!$E$14="€/kk",Tiedot!$D$14*(1+$P$21),Tiedot!$D$14/12*(1+$P$21))</f>
        <v>0</v>
      </c>
      <c r="E21" s="34">
        <f>IF(Tiedot!$E$14="€/kk",Tiedot!$D$14*(1+$P$21),Tiedot!$D$14/12*(1+$P$21))</f>
        <v>0</v>
      </c>
      <c r="F21" s="35">
        <f>IF(Tiedot!$E$14="€/kk",Tiedot!$D$14*(1+$P$21),Tiedot!$D$14/12*(1+$P$21))</f>
        <v>0</v>
      </c>
      <c r="G21" s="34">
        <f>IF(Tiedot!$E$14="€/kk",Tiedot!$D$14*(1+$P$21),Tiedot!$D$14/12*(1+$P$21))</f>
        <v>0</v>
      </c>
      <c r="H21" s="35">
        <f>IF(Tiedot!$E$14="€/kk",Tiedot!$D$14*(1+$P$21),Tiedot!$D$14/12*(1+$P$21))</f>
        <v>0</v>
      </c>
      <c r="I21" s="34">
        <f>IF(Tiedot!$E$14="€/kk",Tiedot!$D$14*(1+$P$21),Tiedot!$D$14/12*(1+$P$21))</f>
        <v>0</v>
      </c>
      <c r="J21" s="35">
        <f>IF(Tiedot!$E$14="€/kk",Tiedot!$D$14*(1+$P$21),Tiedot!$D$14/12*(1+$P$21))</f>
        <v>0</v>
      </c>
      <c r="K21" s="34">
        <f>IF(Tiedot!$E$14="€/kk",Tiedot!$D$14*(1+$P$21),Tiedot!$D$14/12*(1+$P$21))</f>
        <v>0</v>
      </c>
      <c r="L21" s="35">
        <f>IF(Tiedot!$E$14="€/kk",Tiedot!$D$14*(1+$P$21),Tiedot!$D$14/12*(1+$P$21))</f>
        <v>0</v>
      </c>
      <c r="M21" s="34">
        <f>IF(Tiedot!$E$14="€/kk",Tiedot!$D$14*(1+$P$21),Tiedot!$D$14/12*(1+$P$21))</f>
        <v>0</v>
      </c>
      <c r="N21" s="47">
        <f>IF(Tiedot!$E$14="€/kk",Tiedot!$D$14*(1+$P$21),Tiedot!$D$14/12*(1+$P$21))</f>
        <v>0</v>
      </c>
      <c r="O21" s="44">
        <f t="shared" si="4"/>
        <v>0</v>
      </c>
      <c r="P21" s="128">
        <v>0</v>
      </c>
      <c r="T21" s="4"/>
    </row>
    <row r="22" spans="1:20" ht="25" customHeight="1" outlineLevel="2" x14ac:dyDescent="0.2">
      <c r="A22" s="38"/>
      <c r="B22" s="38" t="s">
        <v>14</v>
      </c>
      <c r="C22" s="37">
        <f>IF(Tiedot!$E$15="€/kk",Tiedot!$D$15*(1+$P$22),Tiedot!$D$15/12*(1+$P$22))</f>
        <v>0</v>
      </c>
      <c r="D22" s="37">
        <f>IF(Tiedot!$E$15="€/kk",Tiedot!$D$15*(1+$P$22),Tiedot!$D$15/12*(1+$P$22))</f>
        <v>0</v>
      </c>
      <c r="E22" s="37">
        <f>IF(Tiedot!$E$15="€/kk",Tiedot!$D$15*(1+$P$22),Tiedot!$D$15/12*(1+$P$22))</f>
        <v>0</v>
      </c>
      <c r="F22" s="37">
        <f>IF(Tiedot!$E$15="€/kk",Tiedot!$D$15*(1+$P$22),Tiedot!$D$15/12*(1+$P$22))</f>
        <v>0</v>
      </c>
      <c r="G22" s="37">
        <f>IF(Tiedot!$E$15="€/kk",Tiedot!$D$15*(1+$P$22),Tiedot!$D$15/12*(1+$P$22))</f>
        <v>0</v>
      </c>
      <c r="H22" s="37">
        <f>IF(Tiedot!$E$15="€/kk",Tiedot!$D$15*(1+$P$22),Tiedot!$D$15/12*(1+$P$22))</f>
        <v>0</v>
      </c>
      <c r="I22" s="37">
        <f>IF(Tiedot!$E$15="€/kk",Tiedot!$D$15*(1+$P$22),Tiedot!$D$15/12*(1+$P$22))</f>
        <v>0</v>
      </c>
      <c r="J22" s="37">
        <f>IF(Tiedot!$E$15="€/kk",Tiedot!$D$15*(1+$P$22),Tiedot!$D$15/12*(1+$P$22))</f>
        <v>0</v>
      </c>
      <c r="K22" s="37">
        <f>IF(Tiedot!$E$15="€/kk",Tiedot!$D$15*(1+$P$22),Tiedot!$D$15/12*(1+$P$22))</f>
        <v>0</v>
      </c>
      <c r="L22" s="37">
        <f>IF(Tiedot!$E$15="€/kk",Tiedot!$D$15*(1+$P$22),Tiedot!$D$15/12*(1+$P$22))</f>
        <v>0</v>
      </c>
      <c r="M22" s="37">
        <f>IF(Tiedot!$E$15="€/kk",Tiedot!$D$15*(1+$P$22),Tiedot!$D$15/12*(1+$P$22))</f>
        <v>0</v>
      </c>
      <c r="N22" s="48">
        <f>IF(Tiedot!$E$15="€/kk",Tiedot!$D$15*(1+$P$22),Tiedot!$D$15/12*(1+$P$22))</f>
        <v>0</v>
      </c>
      <c r="O22" s="43">
        <f t="shared" si="4"/>
        <v>0</v>
      </c>
      <c r="P22" s="128">
        <v>0</v>
      </c>
      <c r="T22" s="4"/>
    </row>
    <row r="23" spans="1:20" ht="25" customHeight="1" outlineLevel="2" x14ac:dyDescent="0.2">
      <c r="A23" s="30"/>
      <c r="B23" s="30" t="s">
        <v>15</v>
      </c>
      <c r="C23" s="34">
        <f>IF(Tiedot!$E$16="€/kk",Tiedot!$D$16*(1+$P$23),Tiedot!$D$16/12*(1+$P$23))</f>
        <v>0</v>
      </c>
      <c r="D23" s="35">
        <f>IF(Tiedot!$E$16="€/kk",Tiedot!$D$16*(1+$P$23),Tiedot!$D$16/12*(1+$P$23))</f>
        <v>0</v>
      </c>
      <c r="E23" s="34">
        <f>IF(Tiedot!$E$16="€/kk",Tiedot!$D$16*(1+$P$23),Tiedot!$D$16/12*(1+$P$23))</f>
        <v>0</v>
      </c>
      <c r="F23" s="35">
        <f>IF(Tiedot!$E$16="€/kk",Tiedot!$D$16*(1+$P$23),Tiedot!$D$16/12*(1+$P$23))</f>
        <v>0</v>
      </c>
      <c r="G23" s="34">
        <f>IF(Tiedot!$E$16="€/kk",Tiedot!$D$16*(1+$P$23),Tiedot!$D$16/12*(1+$P$23))</f>
        <v>0</v>
      </c>
      <c r="H23" s="35">
        <f>IF(Tiedot!$E$16="€/kk",Tiedot!$D$16*(1+$P$23),Tiedot!$D$16/12*(1+$P$23))</f>
        <v>0</v>
      </c>
      <c r="I23" s="34">
        <f>IF(Tiedot!$E$16="€/kk",Tiedot!$D$16*(1+$P$23),Tiedot!$D$16/12*(1+$P$23))</f>
        <v>0</v>
      </c>
      <c r="J23" s="35">
        <f>IF(Tiedot!$E$16="€/kk",Tiedot!$D$16*(1+$P$23),Tiedot!$D$16/12*(1+$P$23))</f>
        <v>0</v>
      </c>
      <c r="K23" s="34">
        <f>IF(Tiedot!$E$16="€/kk",Tiedot!$D$16*(1+$P$23),Tiedot!$D$16/12*(1+$P$23))</f>
        <v>0</v>
      </c>
      <c r="L23" s="35">
        <f>IF(Tiedot!$E$16="€/kk",Tiedot!$D$16*(1+$P$23),Tiedot!$D$16/12*(1+$P$23))</f>
        <v>0</v>
      </c>
      <c r="M23" s="34">
        <f>IF(Tiedot!$E$16="€/kk",Tiedot!$D$16*(1+$P$23),Tiedot!$D$16/12*(1+$P$23))</f>
        <v>0</v>
      </c>
      <c r="N23" s="47">
        <f>IF(Tiedot!$E$16="€/kk",Tiedot!$D$16*(1+$P$23),Tiedot!$D$16/12*(1+$P$23))</f>
        <v>0</v>
      </c>
      <c r="O23" s="44">
        <f t="shared" si="4"/>
        <v>0</v>
      </c>
      <c r="P23" s="128">
        <v>0</v>
      </c>
      <c r="T23" s="4"/>
    </row>
    <row r="24" spans="1:20" ht="25" customHeight="1" outlineLevel="1" thickBot="1" x14ac:dyDescent="0.25">
      <c r="A24" s="87" t="s">
        <v>16</v>
      </c>
      <c r="B24" s="88"/>
      <c r="C24" s="89">
        <f>SUM(C25:C33)</f>
        <v>0</v>
      </c>
      <c r="D24" s="90">
        <f t="shared" ref="D24:N24" si="5">SUM(D25:D33)</f>
        <v>0</v>
      </c>
      <c r="E24" s="89">
        <f t="shared" si="5"/>
        <v>0</v>
      </c>
      <c r="F24" s="90">
        <f t="shared" si="5"/>
        <v>0</v>
      </c>
      <c r="G24" s="89">
        <f t="shared" si="5"/>
        <v>0</v>
      </c>
      <c r="H24" s="90">
        <f t="shared" si="5"/>
        <v>0</v>
      </c>
      <c r="I24" s="89">
        <f t="shared" si="5"/>
        <v>0</v>
      </c>
      <c r="J24" s="90">
        <f t="shared" si="5"/>
        <v>0</v>
      </c>
      <c r="K24" s="89">
        <f t="shared" si="5"/>
        <v>0</v>
      </c>
      <c r="L24" s="90">
        <f t="shared" si="5"/>
        <v>0</v>
      </c>
      <c r="M24" s="89">
        <f t="shared" si="5"/>
        <v>0</v>
      </c>
      <c r="N24" s="91">
        <f t="shared" si="5"/>
        <v>0</v>
      </c>
      <c r="O24" s="92">
        <f t="shared" si="4"/>
        <v>0</v>
      </c>
      <c r="P24" s="29"/>
      <c r="T24" s="4"/>
    </row>
    <row r="25" spans="1:20" ht="25" customHeight="1" outlineLevel="2" x14ac:dyDescent="0.2">
      <c r="A25" s="36"/>
      <c r="B25" s="36" t="s">
        <v>17</v>
      </c>
      <c r="C25" s="93">
        <f>IF(Tiedot!$E$18="€/kk",Tiedot!$D$18*(1+$P$25),Tiedot!$D$18/12*(1+$P$25))</f>
        <v>0</v>
      </c>
      <c r="D25" s="94">
        <f>IF(Tiedot!$E$18="€/kk",Tiedot!$D$18*(1+$P$25),Tiedot!$D$18/12*(1+$P$25))</f>
        <v>0</v>
      </c>
      <c r="E25" s="93">
        <f>IF(Tiedot!$E$18="€/kk",Tiedot!$D$18*(1+$P$25),Tiedot!$D$18/12*(1+$P$25))</f>
        <v>0</v>
      </c>
      <c r="F25" s="94">
        <f>IF(Tiedot!$E$18="€/kk",Tiedot!$D$18*(1+$P$25),Tiedot!$D$18/12*(1+$P$25))</f>
        <v>0</v>
      </c>
      <c r="G25" s="93">
        <f>IF(Tiedot!$E$18="€/kk",Tiedot!$D$18*(1+$P$25),Tiedot!$D$18/12*(1+$P$25))</f>
        <v>0</v>
      </c>
      <c r="H25" s="94">
        <f>IF(Tiedot!$E$18="€/kk",Tiedot!$D$18*(1+$P$25),Tiedot!$D$18/12*(1+$P$25))</f>
        <v>0</v>
      </c>
      <c r="I25" s="93">
        <f>IF(Tiedot!$E$18="€/kk",Tiedot!$D$18*(1+$P$25),Tiedot!$D$18/12*(1+$P$25))</f>
        <v>0</v>
      </c>
      <c r="J25" s="94">
        <f>IF(Tiedot!$E$18="€/kk",Tiedot!$D$18*(1+$P$25),Tiedot!$D$18/12*(1+$P$25))</f>
        <v>0</v>
      </c>
      <c r="K25" s="93">
        <f>IF(Tiedot!$E$18="€/kk",Tiedot!$D$18*(1+$P$25),Tiedot!$D$18/12*(1+$P$25))</f>
        <v>0</v>
      </c>
      <c r="L25" s="94">
        <f>IF(Tiedot!$E$18="€/kk",Tiedot!$D$18*(1+$P$25),Tiedot!$D$18/12*(1+$P$25))</f>
        <v>0</v>
      </c>
      <c r="M25" s="93">
        <f>IF(Tiedot!$E$18="€/kk",Tiedot!$D$18*(1+$P$25),Tiedot!$D$18/12*(1+$P$25))</f>
        <v>0</v>
      </c>
      <c r="N25" s="95">
        <f>IF(Tiedot!$E$18="€/kk",Tiedot!$D$18*(1+$P$25),Tiedot!$D$18/12*(1+$P$25))</f>
        <v>0</v>
      </c>
      <c r="O25" s="96">
        <f t="shared" si="4"/>
        <v>0</v>
      </c>
      <c r="P25" s="128">
        <v>0</v>
      </c>
      <c r="T25" s="4"/>
    </row>
    <row r="26" spans="1:20" ht="25" customHeight="1" outlineLevel="2" x14ac:dyDescent="0.2">
      <c r="A26" s="38"/>
      <c r="B26" s="38" t="s">
        <v>18</v>
      </c>
      <c r="C26" s="37">
        <f>IF(Tiedot!$E$19="€/kk",Tiedot!$D$19*(1+$P$26),Tiedot!$D$19/12*(1+$P$26))</f>
        <v>0</v>
      </c>
      <c r="D26" s="37">
        <f>IF(Tiedot!$E$19="€/kk",Tiedot!$D$19*(1+$P$26),Tiedot!$D$19/12*(1+$P$26))</f>
        <v>0</v>
      </c>
      <c r="E26" s="37">
        <f>IF(Tiedot!$E$19="€/kk",Tiedot!$D$19*(1+$P$26),Tiedot!$D$19/12*(1+$P$26))</f>
        <v>0</v>
      </c>
      <c r="F26" s="37">
        <f>IF(Tiedot!$E$19="€/kk",Tiedot!$D$19*(1+$P$26),Tiedot!$D$19/12*(1+$P$26))</f>
        <v>0</v>
      </c>
      <c r="G26" s="37">
        <f>IF(Tiedot!$E$19="€/kk",Tiedot!$D$19*(1+$P$26),Tiedot!$D$19/12*(1+$P$26))</f>
        <v>0</v>
      </c>
      <c r="H26" s="37">
        <f>IF(Tiedot!$E$19="€/kk",Tiedot!$D$19*(1+$P$26),Tiedot!$D$19/12*(1+$P$26))</f>
        <v>0</v>
      </c>
      <c r="I26" s="37">
        <f>IF(Tiedot!$E$19="€/kk",Tiedot!$D$19*(1+$P$26),Tiedot!$D$19/12*(1+$P$26))</f>
        <v>0</v>
      </c>
      <c r="J26" s="37">
        <f>IF(Tiedot!$E$19="€/kk",Tiedot!$D$19*(1+$P$26),Tiedot!$D$19/12*(1+$P$26))</f>
        <v>0</v>
      </c>
      <c r="K26" s="37">
        <f>IF(Tiedot!$E$19="€/kk",Tiedot!$D$19*(1+$P$26),Tiedot!$D$19/12*(1+$P$26))</f>
        <v>0</v>
      </c>
      <c r="L26" s="37">
        <f>IF(Tiedot!$E$19="€/kk",Tiedot!$D$19*(1+$P$26),Tiedot!$D$19/12*(1+$P$26))</f>
        <v>0</v>
      </c>
      <c r="M26" s="37">
        <f>IF(Tiedot!$E$19="€/kk",Tiedot!$D$19*(1+$P$26),Tiedot!$D$19/12*(1+$P$26))</f>
        <v>0</v>
      </c>
      <c r="N26" s="48">
        <f>IF(Tiedot!$E$19="€/kk",Tiedot!$D$19*(1+$P$26),Tiedot!$D$19/12*(1+$P$26))</f>
        <v>0</v>
      </c>
      <c r="O26" s="43">
        <f t="shared" si="4"/>
        <v>0</v>
      </c>
      <c r="P26" s="128">
        <v>0</v>
      </c>
      <c r="T26" s="4"/>
    </row>
    <row r="27" spans="1:20" ht="25" customHeight="1" outlineLevel="2" x14ac:dyDescent="0.2">
      <c r="A27" s="30"/>
      <c r="B27" s="30" t="s">
        <v>19</v>
      </c>
      <c r="C27" s="34">
        <f>IF(Tiedot!$E$20="€/kk",Tiedot!$D$20*(1+$P$27),Tiedot!$D$20/12*(1+$P$27))</f>
        <v>0</v>
      </c>
      <c r="D27" s="35">
        <f>IF(Tiedot!$E$20="€/kk",Tiedot!$D$20*(1+$P$27),Tiedot!$D$20/12*(1+$P$27))</f>
        <v>0</v>
      </c>
      <c r="E27" s="34">
        <f>IF(Tiedot!$E$20="€/kk",Tiedot!$D$20*(1+$P$27),Tiedot!$D$20/12*(1+$P$27))</f>
        <v>0</v>
      </c>
      <c r="F27" s="35">
        <f>IF(Tiedot!$E$20="€/kk",Tiedot!$D$20*(1+$P$27),Tiedot!$D$20/12*(1+$P$27))</f>
        <v>0</v>
      </c>
      <c r="G27" s="34">
        <f>IF(Tiedot!$E$20="€/kk",Tiedot!$D$20*(1+$P$27),Tiedot!$D$20/12*(1+$P$27))</f>
        <v>0</v>
      </c>
      <c r="H27" s="35">
        <f>IF(Tiedot!$E$20="€/kk",Tiedot!$D$20*(1+$P$27),Tiedot!$D$20/12*(1+$P$27))</f>
        <v>0</v>
      </c>
      <c r="I27" s="34">
        <f>IF(Tiedot!$E$20="€/kk",Tiedot!$D$20*(1+$P$27),Tiedot!$D$20/12*(1+$P$27))</f>
        <v>0</v>
      </c>
      <c r="J27" s="35">
        <f>IF(Tiedot!$E$20="€/kk",Tiedot!$D$20*(1+$P$27),Tiedot!$D$20/12*(1+$P$27))</f>
        <v>0</v>
      </c>
      <c r="K27" s="34">
        <f>IF(Tiedot!$E$20="€/kk",Tiedot!$D$20*(1+$P$27),Tiedot!$D$20/12*(1+$P$27))</f>
        <v>0</v>
      </c>
      <c r="L27" s="35">
        <f>IF(Tiedot!$E$20="€/kk",Tiedot!$D$20*(1+$P$27),Tiedot!$D$20/12*(1+$P$27))</f>
        <v>0</v>
      </c>
      <c r="M27" s="34">
        <f>IF(Tiedot!$E$20="€/kk",Tiedot!$D$20*(1+$P$27),Tiedot!$D$20/12*(1+$P$27))</f>
        <v>0</v>
      </c>
      <c r="N27" s="47">
        <f>IF(Tiedot!$E$20="€/kk",Tiedot!$D$20*(1+$P$27),Tiedot!$D$20/12*(1+$P$27))</f>
        <v>0</v>
      </c>
      <c r="O27" s="44">
        <f t="shared" si="4"/>
        <v>0</v>
      </c>
      <c r="P27" s="128">
        <v>0</v>
      </c>
      <c r="T27" s="4"/>
    </row>
    <row r="28" spans="1:20" ht="25" customHeight="1" outlineLevel="2" x14ac:dyDescent="0.2">
      <c r="A28" s="38"/>
      <c r="B28" s="38" t="s">
        <v>20</v>
      </c>
      <c r="C28" s="37">
        <f>IF(Tiedot!$E$21="€/kk",Tiedot!$D$21*(1+$P$28),Tiedot!$D$21/12*(1+$P$28))</f>
        <v>0</v>
      </c>
      <c r="D28" s="37">
        <f>IF(Tiedot!$E$21="€/kk",Tiedot!$D$21*(1+$P$28),Tiedot!$D$21/12*(1+$P$28))</f>
        <v>0</v>
      </c>
      <c r="E28" s="37">
        <f>IF(Tiedot!$E$21="€/kk",Tiedot!$D$21*(1+$P$28),Tiedot!$D$21/12*(1+$P$28))</f>
        <v>0</v>
      </c>
      <c r="F28" s="37">
        <f>IF(Tiedot!$E$21="€/kk",Tiedot!$D$21*(1+$P$28),Tiedot!$D$21/12*(1+$P$28))</f>
        <v>0</v>
      </c>
      <c r="G28" s="37">
        <f>IF(Tiedot!$E$21="€/kk",Tiedot!$D$21*(1+$P$28),Tiedot!$D$21/12*(1+$P$28))</f>
        <v>0</v>
      </c>
      <c r="H28" s="37">
        <f>IF(Tiedot!$E$21="€/kk",Tiedot!$D$21*(1+$P$28),Tiedot!$D$21/12*(1+$P$28))</f>
        <v>0</v>
      </c>
      <c r="I28" s="37">
        <f>IF(Tiedot!$E$21="€/kk",Tiedot!$D$21*(1+$P$28),Tiedot!$D$21/12*(1+$P$28))</f>
        <v>0</v>
      </c>
      <c r="J28" s="37">
        <f>IF(Tiedot!$E$21="€/kk",Tiedot!$D$21*(1+$P$28),Tiedot!$D$21/12*(1+$P$28))</f>
        <v>0</v>
      </c>
      <c r="K28" s="37">
        <f>IF(Tiedot!$E$21="€/kk",Tiedot!$D$21*(1+$P$28),Tiedot!$D$21/12*(1+$P$28))</f>
        <v>0</v>
      </c>
      <c r="L28" s="37">
        <f>IF(Tiedot!$E$21="€/kk",Tiedot!$D$21*(1+$P$28),Tiedot!$D$21/12*(1+$P$28))</f>
        <v>0</v>
      </c>
      <c r="M28" s="37">
        <f>IF(Tiedot!$E$21="€/kk",Tiedot!$D$21*(1+$P$28),Tiedot!$D$21/12*(1+$P$28))</f>
        <v>0</v>
      </c>
      <c r="N28" s="48">
        <f>IF(Tiedot!$E$21="€/kk",Tiedot!$D$21*(1+$P$28),Tiedot!$D$21/12*(1+$P$28))</f>
        <v>0</v>
      </c>
      <c r="O28" s="43">
        <f t="shared" si="4"/>
        <v>0</v>
      </c>
      <c r="P28" s="128">
        <v>0</v>
      </c>
      <c r="T28" s="4"/>
    </row>
    <row r="29" spans="1:20" ht="25" customHeight="1" outlineLevel="2" x14ac:dyDescent="0.2">
      <c r="A29" s="30"/>
      <c r="B29" s="30" t="s">
        <v>21</v>
      </c>
      <c r="C29" s="34">
        <f>IF(Tiedot!$E$22="€/kk",Tiedot!$D$22*(1+$P$29),Tiedot!$D$22/12*(1+$P$29))</f>
        <v>0</v>
      </c>
      <c r="D29" s="35">
        <f>IF(Tiedot!$E$22="€/kk",Tiedot!$D$22*(1+$P$29),Tiedot!$D$22/12*(1+$P$29))</f>
        <v>0</v>
      </c>
      <c r="E29" s="34">
        <f>IF(Tiedot!$E$22="€/kk",Tiedot!$D$22*(1+$P$29),Tiedot!$D$22/12*(1+$P$29))</f>
        <v>0</v>
      </c>
      <c r="F29" s="35">
        <f>IF(Tiedot!$E$22="€/kk",Tiedot!$D$22*(1+$P$29),Tiedot!$D$22/12*(1+$P$29))</f>
        <v>0</v>
      </c>
      <c r="G29" s="34">
        <f>IF(Tiedot!$E$22="€/kk",Tiedot!$D$22*(1+$P$29),Tiedot!$D$22/12*(1+$P$29))</f>
        <v>0</v>
      </c>
      <c r="H29" s="35">
        <f>IF(Tiedot!$E$22="€/kk",Tiedot!$D$22*(1+$P$29),Tiedot!$D$22/12*(1+$P$29))</f>
        <v>0</v>
      </c>
      <c r="I29" s="34">
        <f>IF(Tiedot!$E$22="€/kk",Tiedot!$D$22*(1+$P$29),Tiedot!$D$22/12*(1+$P$29))</f>
        <v>0</v>
      </c>
      <c r="J29" s="35">
        <f>IF(Tiedot!$E$22="€/kk",Tiedot!$D$22*(1+$P$29),Tiedot!$D$22/12*(1+$P$29))</f>
        <v>0</v>
      </c>
      <c r="K29" s="34">
        <f>IF(Tiedot!$E$22="€/kk",Tiedot!$D$22*(1+$P$29),Tiedot!$D$22/12*(1+$P$29))</f>
        <v>0</v>
      </c>
      <c r="L29" s="35">
        <f>IF(Tiedot!$E$22="€/kk",Tiedot!$D$22*(1+$P$29),Tiedot!$D$22/12*(1+$P$29))</f>
        <v>0</v>
      </c>
      <c r="M29" s="34">
        <f>IF(Tiedot!$E$22="€/kk",Tiedot!$D$22*(1+$P$29),Tiedot!$D$22/12*(1+$P$29))</f>
        <v>0</v>
      </c>
      <c r="N29" s="47">
        <f>IF(Tiedot!$E$22="€/kk",Tiedot!$D$22*(1+$P$29),Tiedot!$D$22/12*(1+$P$29))</f>
        <v>0</v>
      </c>
      <c r="O29" s="44">
        <f t="shared" si="4"/>
        <v>0</v>
      </c>
      <c r="P29" s="128">
        <v>0</v>
      </c>
      <c r="T29" s="4"/>
    </row>
    <row r="30" spans="1:20" ht="25" customHeight="1" outlineLevel="2" x14ac:dyDescent="0.2">
      <c r="A30" s="38"/>
      <c r="B30" s="38" t="s">
        <v>22</v>
      </c>
      <c r="C30" s="37">
        <f>IF(Tiedot!$E$23="€/kk",Tiedot!$D$23*(1+$P$30),Tiedot!$D$23/12*(1+$P$30))</f>
        <v>0</v>
      </c>
      <c r="D30" s="37">
        <f>IF(Tiedot!$E$23="€/kk",Tiedot!$D$23*(1+$P$30),Tiedot!$D$23/12*(1+$P$30))</f>
        <v>0</v>
      </c>
      <c r="E30" s="37">
        <f>IF(Tiedot!$E$23="€/kk",Tiedot!$D$23*(1+$P$30),Tiedot!$D$23/12*(1+$P$30))</f>
        <v>0</v>
      </c>
      <c r="F30" s="37">
        <f>IF(Tiedot!$E$23="€/kk",Tiedot!$D$23*(1+$P$30),Tiedot!$D$23/12*(1+$P$30))</f>
        <v>0</v>
      </c>
      <c r="G30" s="37">
        <f>IF(Tiedot!$E$23="€/kk",Tiedot!$D$23*(1+$P$30),Tiedot!$D$23/12*(1+$P$30))</f>
        <v>0</v>
      </c>
      <c r="H30" s="37">
        <f>IF(Tiedot!$E$23="€/kk",Tiedot!$D$23*(1+$P$30),Tiedot!$D$23/12*(1+$P$30))</f>
        <v>0</v>
      </c>
      <c r="I30" s="37">
        <f>IF(Tiedot!$E$23="€/kk",Tiedot!$D$23*(1+$P$30),Tiedot!$D$23/12*(1+$P$30))</f>
        <v>0</v>
      </c>
      <c r="J30" s="37">
        <f>IF(Tiedot!$E$23="€/kk",Tiedot!$D$23*(1+$P$30),Tiedot!$D$23/12*(1+$P$30))</f>
        <v>0</v>
      </c>
      <c r="K30" s="37">
        <f>IF(Tiedot!$E$23="€/kk",Tiedot!$D$23*(1+$P$30),Tiedot!$D$23/12*(1+$P$30))</f>
        <v>0</v>
      </c>
      <c r="L30" s="37">
        <f>IF(Tiedot!$E$23="€/kk",Tiedot!$D$23*(1+$P$30),Tiedot!$D$23/12*(1+$P$30))</f>
        <v>0</v>
      </c>
      <c r="M30" s="37">
        <f>IF(Tiedot!$E$23="€/kk",Tiedot!$D$23*(1+$P$30),Tiedot!$D$23/12*(1+$P$30))</f>
        <v>0</v>
      </c>
      <c r="N30" s="48">
        <f>IF(Tiedot!$E$23="€/kk",Tiedot!$D$23*(1+$P$30),Tiedot!$D$23/12*(1+$P$30))</f>
        <v>0</v>
      </c>
      <c r="O30" s="43">
        <f t="shared" si="4"/>
        <v>0</v>
      </c>
      <c r="P30" s="128">
        <v>0</v>
      </c>
      <c r="T30" s="4"/>
    </row>
    <row r="31" spans="1:20" ht="25" customHeight="1" outlineLevel="2" x14ac:dyDescent="0.2">
      <c r="A31" s="30"/>
      <c r="B31" s="30" t="s">
        <v>23</v>
      </c>
      <c r="C31" s="34">
        <f>IF(Tiedot!$E$24="€/kk",Tiedot!$D$24*(1+$P$31),Tiedot!$D$24/12*(1+$P$25))</f>
        <v>0</v>
      </c>
      <c r="D31" s="35">
        <f>IF(Tiedot!$E$24="€/kk",Tiedot!$D$24*(1+$P$31),Tiedot!$D$24/12*(1+$P$25))</f>
        <v>0</v>
      </c>
      <c r="E31" s="34">
        <f>IF(Tiedot!$E$24="€/kk",Tiedot!$D$24*(1+$P$31),Tiedot!$D$24/12*(1+$P$25))</f>
        <v>0</v>
      </c>
      <c r="F31" s="35">
        <f>IF(Tiedot!$E$24="€/kk",Tiedot!$D$24*(1+$P$31),Tiedot!$D$24/12*(1+$P$25))</f>
        <v>0</v>
      </c>
      <c r="G31" s="34">
        <f>IF(Tiedot!$E$24="€/kk",Tiedot!$D$24*(1+$P$31),Tiedot!$D$24/12*(1+$P$25))</f>
        <v>0</v>
      </c>
      <c r="H31" s="35">
        <f>IF(Tiedot!$E$24="€/kk",Tiedot!$D$24*(1+$P$31),Tiedot!$D$24/12*(1+$P$25))</f>
        <v>0</v>
      </c>
      <c r="I31" s="34">
        <f>IF(Tiedot!$E$24="€/kk",Tiedot!$D$24*(1+$P$31),Tiedot!$D$24/12*(1+$P$25))</f>
        <v>0</v>
      </c>
      <c r="J31" s="35">
        <f>IF(Tiedot!$E$24="€/kk",Tiedot!$D$24*(1+$P$31),Tiedot!$D$24/12*(1+$P$25))</f>
        <v>0</v>
      </c>
      <c r="K31" s="34">
        <f>IF(Tiedot!$E$24="€/kk",Tiedot!$D$24*(1+$P$31),Tiedot!$D$24/12*(1+$P$25))</f>
        <v>0</v>
      </c>
      <c r="L31" s="35">
        <f>IF(Tiedot!$E$24="€/kk",Tiedot!$D$24*(1+$P$31),Tiedot!$D$24/12*(1+$P$25))</f>
        <v>0</v>
      </c>
      <c r="M31" s="34">
        <f>IF(Tiedot!$E$24="€/kk",Tiedot!$D$24*(1+$P$31),Tiedot!$D$24/12*(1+$P$25))</f>
        <v>0</v>
      </c>
      <c r="N31" s="47">
        <f>IF(Tiedot!$E$24="€/kk",Tiedot!$D$24*(1+$P$31),Tiedot!$D$24/12*(1+$P$25))</f>
        <v>0</v>
      </c>
      <c r="O31" s="44">
        <f t="shared" si="4"/>
        <v>0</v>
      </c>
      <c r="P31" s="128">
        <v>0</v>
      </c>
      <c r="T31" s="4"/>
    </row>
    <row r="32" spans="1:20" ht="25" customHeight="1" outlineLevel="2" x14ac:dyDescent="0.2">
      <c r="A32" s="38"/>
      <c r="B32" s="38" t="s">
        <v>24</v>
      </c>
      <c r="C32" s="37">
        <f>IF(Tiedot!$E$25="€/kk",Tiedot!$D$25*(1+$P$32),Tiedot!$D$25/12*(1+$P$32))</f>
        <v>0</v>
      </c>
      <c r="D32" s="37">
        <f>IF(Tiedot!$E$25="€/kk",Tiedot!$D$25*(1+$P$32),Tiedot!$D$25/12*(1+$P$32))</f>
        <v>0</v>
      </c>
      <c r="E32" s="37">
        <f>IF(Tiedot!$E$25="€/kk",Tiedot!$D$25*(1+$P$32),Tiedot!$D$25/12*(1+$P$32))</f>
        <v>0</v>
      </c>
      <c r="F32" s="37">
        <f>IF(Tiedot!$E$25="€/kk",Tiedot!$D$25*(1+$P$32),Tiedot!$D$25/12*(1+$P$32))</f>
        <v>0</v>
      </c>
      <c r="G32" s="37">
        <f>IF(Tiedot!$E$25="€/kk",Tiedot!$D$25*(1+$P$32),Tiedot!$D$25/12*(1+$P$32))</f>
        <v>0</v>
      </c>
      <c r="H32" s="37">
        <f>IF(Tiedot!$E$25="€/kk",Tiedot!$D$25*(1+$P$32),Tiedot!$D$25/12*(1+$P$32))</f>
        <v>0</v>
      </c>
      <c r="I32" s="37">
        <f>IF(Tiedot!$E$25="€/kk",Tiedot!$D$25*(1+$P$32),Tiedot!$D$25/12*(1+$P$32))</f>
        <v>0</v>
      </c>
      <c r="J32" s="37">
        <f>IF(Tiedot!$E$25="€/kk",Tiedot!$D$25*(1+$P$32),Tiedot!$D$25/12*(1+$P$32))</f>
        <v>0</v>
      </c>
      <c r="K32" s="37">
        <f>IF(Tiedot!$E$25="€/kk",Tiedot!$D$25*(1+$P$32),Tiedot!$D$25/12*(1+$P$32))</f>
        <v>0</v>
      </c>
      <c r="L32" s="37">
        <f>IF(Tiedot!$E$25="€/kk",Tiedot!$D$25*(1+$P$32),Tiedot!$D$25/12*(1+$P$32))</f>
        <v>0</v>
      </c>
      <c r="M32" s="37">
        <f>IF(Tiedot!$E$25="€/kk",Tiedot!$D$25*(1+$P$32),Tiedot!$D$25/12*(1+$P$32))</f>
        <v>0</v>
      </c>
      <c r="N32" s="48">
        <f>IF(Tiedot!$E$25="€/kk",Tiedot!$D$25*(1+$P$32),Tiedot!$D$25/12*(1+$P$32))</f>
        <v>0</v>
      </c>
      <c r="O32" s="43">
        <f t="shared" si="4"/>
        <v>0</v>
      </c>
      <c r="P32" s="128">
        <v>0</v>
      </c>
      <c r="T32" s="4"/>
    </row>
    <row r="33" spans="1:20" ht="25" customHeight="1" outlineLevel="2" x14ac:dyDescent="0.2">
      <c r="A33" s="30"/>
      <c r="B33" s="30" t="s">
        <v>25</v>
      </c>
      <c r="C33" s="34">
        <f>IF(Tiedot!$E$26="€/kk",Tiedot!$D$26*(1+$P$33),Tiedot!$D$26/12*(1+$P$33))</f>
        <v>0</v>
      </c>
      <c r="D33" s="35">
        <f>IF(Tiedot!$E$26="€/kk",Tiedot!$D$26*(1+$P$33),Tiedot!$D$26/12*(1+$P$33))</f>
        <v>0</v>
      </c>
      <c r="E33" s="34">
        <f>IF(Tiedot!$E$26="€/kk",Tiedot!$D$26*(1+$P$33),Tiedot!$D$26/12*(1+$P$33))</f>
        <v>0</v>
      </c>
      <c r="F33" s="35">
        <f>IF(Tiedot!$E$26="€/kk",Tiedot!$D$26*(1+$P$33),Tiedot!$D$26/12*(1+$P$33))</f>
        <v>0</v>
      </c>
      <c r="G33" s="34">
        <f>IF(Tiedot!$E$26="€/kk",Tiedot!$D$26*(1+$P$33),Tiedot!$D$26/12*(1+$P$33))</f>
        <v>0</v>
      </c>
      <c r="H33" s="35">
        <f>IF(Tiedot!$E$26="€/kk",Tiedot!$D$26*(1+$P$33),Tiedot!$D$26/12*(1+$P$33))</f>
        <v>0</v>
      </c>
      <c r="I33" s="34">
        <f>IF(Tiedot!$E$26="€/kk",Tiedot!$D$26*(1+$P$33),Tiedot!$D$26/12*(1+$P$33))</f>
        <v>0</v>
      </c>
      <c r="J33" s="35">
        <f>IF(Tiedot!$E$26="€/kk",Tiedot!$D$26*(1+$P$33),Tiedot!$D$26/12*(1+$P$33))</f>
        <v>0</v>
      </c>
      <c r="K33" s="34">
        <f>IF(Tiedot!$E$26="€/kk",Tiedot!$D$26*(1+$P$33),Tiedot!$D$26/12*(1+$P$33))</f>
        <v>0</v>
      </c>
      <c r="L33" s="35">
        <f>IF(Tiedot!$E$26="€/kk",Tiedot!$D$26*(1+$P$33),Tiedot!$D$26/12*(1+$P$33))</f>
        <v>0</v>
      </c>
      <c r="M33" s="34">
        <f>IF(Tiedot!$E$26="€/kk",Tiedot!$D$26*(1+$P$33),Tiedot!$D$26/12*(1+$P$33))</f>
        <v>0</v>
      </c>
      <c r="N33" s="47">
        <f>IF(Tiedot!$E$26="€/kk",Tiedot!$D$26*(1+$P$33),Tiedot!$D$26/12*(1+$P$33))</f>
        <v>0</v>
      </c>
      <c r="O33" s="44">
        <f t="shared" si="4"/>
        <v>0</v>
      </c>
      <c r="P33" s="128">
        <v>0</v>
      </c>
      <c r="T33" s="4"/>
    </row>
    <row r="34" spans="1:20" ht="25" customHeight="1" outlineLevel="1" thickBot="1" x14ac:dyDescent="0.25">
      <c r="A34" s="87" t="s">
        <v>26</v>
      </c>
      <c r="B34" s="88"/>
      <c r="C34" s="89">
        <f>SUM(C35:C40)</f>
        <v>0</v>
      </c>
      <c r="D34" s="90">
        <f t="shared" ref="D34:N34" si="6">SUM(D35:D40)</f>
        <v>0</v>
      </c>
      <c r="E34" s="89">
        <f t="shared" si="6"/>
        <v>0</v>
      </c>
      <c r="F34" s="90">
        <f t="shared" si="6"/>
        <v>0</v>
      </c>
      <c r="G34" s="89">
        <f t="shared" si="6"/>
        <v>0</v>
      </c>
      <c r="H34" s="90">
        <f t="shared" si="6"/>
        <v>0</v>
      </c>
      <c r="I34" s="89">
        <f t="shared" si="6"/>
        <v>0</v>
      </c>
      <c r="J34" s="90">
        <f t="shared" si="6"/>
        <v>0</v>
      </c>
      <c r="K34" s="89">
        <f t="shared" si="6"/>
        <v>0</v>
      </c>
      <c r="L34" s="90">
        <f t="shared" si="6"/>
        <v>0</v>
      </c>
      <c r="M34" s="89">
        <f t="shared" si="6"/>
        <v>0</v>
      </c>
      <c r="N34" s="91">
        <f t="shared" si="6"/>
        <v>0</v>
      </c>
      <c r="O34" s="92">
        <f t="shared" si="4"/>
        <v>0</v>
      </c>
      <c r="P34" s="29"/>
      <c r="T34" s="4"/>
    </row>
    <row r="35" spans="1:20" ht="25" customHeight="1" outlineLevel="2" x14ac:dyDescent="0.2">
      <c r="A35" s="30"/>
      <c r="B35" s="30" t="s">
        <v>27</v>
      </c>
      <c r="C35" s="34">
        <f>IF(Tiedot!$E$28="€/kk",Tiedot!$D$28*(1+$P$35),Tiedot!$D$28/12*(1+$P$35))</f>
        <v>0</v>
      </c>
      <c r="D35" s="35">
        <f>IF(Tiedot!$E$28="€/kk",Tiedot!$D$28*(1+$P$35),Tiedot!$D$28/12*(1+$P$35))</f>
        <v>0</v>
      </c>
      <c r="E35" s="34">
        <f>IF(Tiedot!$E$28="€/kk",Tiedot!$D$28*(1+$P$35),Tiedot!$D$28/12*(1+$P$35))</f>
        <v>0</v>
      </c>
      <c r="F35" s="35">
        <f>IF(Tiedot!$E$28="€/kk",Tiedot!$D$28*(1+$P$35),Tiedot!$D$28/12*(1+$P$35))</f>
        <v>0</v>
      </c>
      <c r="G35" s="34">
        <f>IF(Tiedot!$E$28="€/kk",Tiedot!$D$28*(1+$P$35),Tiedot!$D$28/12*(1+$P$35))</f>
        <v>0</v>
      </c>
      <c r="H35" s="35">
        <f>IF(Tiedot!$E$28="€/kk",Tiedot!$D$28*(1+$P$35),Tiedot!$D$28/12*(1+$P$35))</f>
        <v>0</v>
      </c>
      <c r="I35" s="34">
        <f>IF(Tiedot!$E$28="€/kk",Tiedot!$D$28*(1+$P$35),Tiedot!$D$28/12*(1+$P$35))</f>
        <v>0</v>
      </c>
      <c r="J35" s="35">
        <f>IF(Tiedot!$E$28="€/kk",Tiedot!$D$28*(1+$P$35),Tiedot!$D$28/12*(1+$P$35))</f>
        <v>0</v>
      </c>
      <c r="K35" s="34">
        <f>IF(Tiedot!$E$28="€/kk",Tiedot!$D$28*(1+$P$35),Tiedot!$D$28/12*(1+$P$35))</f>
        <v>0</v>
      </c>
      <c r="L35" s="35">
        <f>IF(Tiedot!$E$28="€/kk",Tiedot!$D$28*(1+$P$35),Tiedot!$D$28/12*(1+$P$35))</f>
        <v>0</v>
      </c>
      <c r="M35" s="34">
        <f>IF(Tiedot!$E$28="€/kk",Tiedot!$D$28*(1+$P$35),Tiedot!$D$28/12*(1+$P$35))</f>
        <v>0</v>
      </c>
      <c r="N35" s="47">
        <f>IF(Tiedot!$E$28="€/kk",Tiedot!$D$28*(1+$P$35),Tiedot!$D$28/12*(1+$P$35))</f>
        <v>0</v>
      </c>
      <c r="O35" s="44">
        <f t="shared" si="4"/>
        <v>0</v>
      </c>
      <c r="P35" s="128">
        <v>0</v>
      </c>
      <c r="T35" s="4"/>
    </row>
    <row r="36" spans="1:20" ht="25" customHeight="1" outlineLevel="2" x14ac:dyDescent="0.2">
      <c r="A36" s="38"/>
      <c r="B36" s="38" t="s">
        <v>28</v>
      </c>
      <c r="C36" s="37">
        <f>IF(Tiedot!$E$29="€/kk",Tiedot!$D$29*(1+$P$36),Tiedot!$D$29/12*(1+$P$36))</f>
        <v>0</v>
      </c>
      <c r="D36" s="37">
        <f>IF(Tiedot!$E$29="€/kk",Tiedot!$D$29*(1+$P$36),Tiedot!$D$29/12*(1+$P$36))</f>
        <v>0</v>
      </c>
      <c r="E36" s="37">
        <f>IF(Tiedot!$E$29="€/kk",Tiedot!$D$29*(1+$P$36),Tiedot!$D$29/12*(1+$P$36))</f>
        <v>0</v>
      </c>
      <c r="F36" s="37">
        <f>IF(Tiedot!$E$29="€/kk",Tiedot!$D$29*(1+$P$36),Tiedot!$D$29/12*(1+$P$36))</f>
        <v>0</v>
      </c>
      <c r="G36" s="37">
        <f>IF(Tiedot!$E$29="€/kk",Tiedot!$D$29*(1+$P$36),Tiedot!$D$29/12*(1+$P$36))</f>
        <v>0</v>
      </c>
      <c r="H36" s="37">
        <f>IF(Tiedot!$E$29="€/kk",Tiedot!$D$29*(1+$P$36),Tiedot!$D$29/12*(1+$P$36))</f>
        <v>0</v>
      </c>
      <c r="I36" s="37">
        <f>IF(Tiedot!$E$29="€/kk",Tiedot!$D$29*(1+$P$36),Tiedot!$D$29/12*(1+$P$36))</f>
        <v>0</v>
      </c>
      <c r="J36" s="37">
        <f>IF(Tiedot!$E$29="€/kk",Tiedot!$D$29*(1+$P$36),Tiedot!$D$29/12*(1+$P$36))</f>
        <v>0</v>
      </c>
      <c r="K36" s="37">
        <f>IF(Tiedot!$E$29="€/kk",Tiedot!$D$29*(1+$P$36),Tiedot!$D$29/12*(1+$P$36))</f>
        <v>0</v>
      </c>
      <c r="L36" s="37">
        <f>IF(Tiedot!$E$29="€/kk",Tiedot!$D$29*(1+$P$36),Tiedot!$D$29/12*(1+$P$36))</f>
        <v>0</v>
      </c>
      <c r="M36" s="37">
        <f>IF(Tiedot!$E$29="€/kk",Tiedot!$D$29*(1+$P$36),Tiedot!$D$29/12*(1+$P$36))</f>
        <v>0</v>
      </c>
      <c r="N36" s="48">
        <f>IF(Tiedot!$E$29="€/kk",Tiedot!$D$29*(1+$P$36),Tiedot!$D$29/12*(1+$P$36))</f>
        <v>0</v>
      </c>
      <c r="O36" s="43">
        <f t="shared" si="4"/>
        <v>0</v>
      </c>
      <c r="P36" s="128">
        <v>0</v>
      </c>
      <c r="T36" s="4"/>
    </row>
    <row r="37" spans="1:20" ht="25" customHeight="1" outlineLevel="2" x14ac:dyDescent="0.2">
      <c r="A37" s="30"/>
      <c r="B37" s="30" t="s">
        <v>29</v>
      </c>
      <c r="C37" s="34">
        <f>IF(Tiedot!$E$30="€/kk",Tiedot!$D$30*(1+$P$37),Tiedot!$D$30/12*(1+$P$37))</f>
        <v>0</v>
      </c>
      <c r="D37" s="35">
        <f>IF(Tiedot!$E$30="€/kk",Tiedot!$D$30*(1+$P$37),Tiedot!$D$30/12*(1+$P$37))</f>
        <v>0</v>
      </c>
      <c r="E37" s="34">
        <f>IF(Tiedot!$E$30="€/kk",Tiedot!$D$30*(1+$P$37),Tiedot!$D$30/12*(1+$P$37))</f>
        <v>0</v>
      </c>
      <c r="F37" s="35">
        <f>IF(Tiedot!$E$30="€/kk",Tiedot!$D$30*(1+$P$37),Tiedot!$D$30/12*(1+$P$37))</f>
        <v>0</v>
      </c>
      <c r="G37" s="34">
        <f>IF(Tiedot!$E$30="€/kk",Tiedot!$D$30*(1+$P$37),Tiedot!$D$30/12*(1+$P$37))</f>
        <v>0</v>
      </c>
      <c r="H37" s="35">
        <f>IF(Tiedot!$E$30="€/kk",Tiedot!$D$30*(1+$P$37),Tiedot!$D$30/12*(1+$P$37))</f>
        <v>0</v>
      </c>
      <c r="I37" s="34">
        <f>IF(Tiedot!$E$30="€/kk",Tiedot!$D$30*(1+$P$37),Tiedot!$D$30/12*(1+$P$37))</f>
        <v>0</v>
      </c>
      <c r="J37" s="35">
        <f>IF(Tiedot!$E$30="€/kk",Tiedot!$D$30*(1+$P$37),Tiedot!$D$30/12*(1+$P$37))</f>
        <v>0</v>
      </c>
      <c r="K37" s="34">
        <f>IF(Tiedot!$E$30="€/kk",Tiedot!$D$30*(1+$P$37),Tiedot!$D$30/12*(1+$P$37))</f>
        <v>0</v>
      </c>
      <c r="L37" s="35">
        <f>IF(Tiedot!$E$30="€/kk",Tiedot!$D$30*(1+$P$37),Tiedot!$D$30/12*(1+$P$37))</f>
        <v>0</v>
      </c>
      <c r="M37" s="34">
        <f>IF(Tiedot!$E$30="€/kk",Tiedot!$D$30*(1+$P$37),Tiedot!$D$30/12*(1+$P$37))</f>
        <v>0</v>
      </c>
      <c r="N37" s="47">
        <f>IF(Tiedot!$E$30="€/kk",Tiedot!$D$30*(1+$P$37),Tiedot!$D$30/12*(1+$P$37))</f>
        <v>0</v>
      </c>
      <c r="O37" s="44">
        <f t="shared" si="4"/>
        <v>0</v>
      </c>
      <c r="P37" s="128">
        <v>0</v>
      </c>
      <c r="T37" s="4"/>
    </row>
    <row r="38" spans="1:20" ht="25" customHeight="1" outlineLevel="2" x14ac:dyDescent="0.2">
      <c r="A38" s="38"/>
      <c r="B38" s="38" t="s">
        <v>30</v>
      </c>
      <c r="C38" s="37">
        <f>IF(Tiedot!$E$31="€/kk",Tiedot!$D$31*(1+$P$38),Tiedot!$D$31/12*(1+$P$38))</f>
        <v>0</v>
      </c>
      <c r="D38" s="37">
        <f>IF(Tiedot!$E$31="€/kk",Tiedot!$D$31*(1+$P$38),Tiedot!$D$31/12*(1+$P$38))</f>
        <v>0</v>
      </c>
      <c r="E38" s="37">
        <f>IF(Tiedot!$E$31="€/kk",Tiedot!$D$31*(1+$P$38),Tiedot!$D$31/12*(1+$P$38))</f>
        <v>0</v>
      </c>
      <c r="F38" s="37">
        <f>IF(Tiedot!$E$31="€/kk",Tiedot!$D$31*(1+$P$38),Tiedot!$D$31/12*(1+$P$38))</f>
        <v>0</v>
      </c>
      <c r="G38" s="37">
        <f>IF(Tiedot!$E$31="€/kk",Tiedot!$D$31*(1+$P$38),Tiedot!$D$31/12*(1+$P$38))</f>
        <v>0</v>
      </c>
      <c r="H38" s="37">
        <f>IF(Tiedot!$E$31="€/kk",Tiedot!$D$31*(1+$P$38),Tiedot!$D$31/12*(1+$P$38))</f>
        <v>0</v>
      </c>
      <c r="I38" s="37">
        <f>IF(Tiedot!$E$31="€/kk",Tiedot!$D$31*(1+$P$38),Tiedot!$D$31/12*(1+$P$38))</f>
        <v>0</v>
      </c>
      <c r="J38" s="37">
        <f>IF(Tiedot!$E$31="€/kk",Tiedot!$D$31*(1+$P$38),Tiedot!$D$31/12*(1+$P$38))</f>
        <v>0</v>
      </c>
      <c r="K38" s="37">
        <f>IF(Tiedot!$E$31="€/kk",Tiedot!$D$31*(1+$P$38),Tiedot!$D$31/12*(1+$P$38))</f>
        <v>0</v>
      </c>
      <c r="L38" s="37">
        <f>IF(Tiedot!$E$31="€/kk",Tiedot!$D$31*(1+$P$38),Tiedot!$D$31/12*(1+$P$38))</f>
        <v>0</v>
      </c>
      <c r="M38" s="37">
        <f>IF(Tiedot!$E$31="€/kk",Tiedot!$D$31*(1+$P$38),Tiedot!$D$31/12*(1+$P$38))</f>
        <v>0</v>
      </c>
      <c r="N38" s="48">
        <f>IF(Tiedot!$E$31="€/kk",Tiedot!$D$31*(1+$P$38),Tiedot!$D$31/12*(1+$P$38))</f>
        <v>0</v>
      </c>
      <c r="O38" s="43">
        <f t="shared" si="4"/>
        <v>0</v>
      </c>
      <c r="P38" s="128">
        <v>0</v>
      </c>
      <c r="T38" s="4"/>
    </row>
    <row r="39" spans="1:20" ht="25" customHeight="1" outlineLevel="2" x14ac:dyDescent="0.2">
      <c r="A39" s="30"/>
      <c r="B39" s="30" t="s">
        <v>31</v>
      </c>
      <c r="C39" s="34">
        <f>IF(Tiedot!$E$32="€/kk",Tiedot!$D$32*(1+$P$39),Tiedot!$D$32/12*(1+$P$39))</f>
        <v>0</v>
      </c>
      <c r="D39" s="35">
        <f>IF(Tiedot!$E$32="€/kk",Tiedot!$D$32*(1+$P$39),Tiedot!$D$32/12*(1+$P$39))</f>
        <v>0</v>
      </c>
      <c r="E39" s="34">
        <f>IF(Tiedot!$E$32="€/kk",Tiedot!$D$32*(1+$P$39),Tiedot!$D$32/12*(1+$P$39))</f>
        <v>0</v>
      </c>
      <c r="F39" s="35">
        <f>IF(Tiedot!$E$32="€/kk",Tiedot!$D$32*(1+$P$39),Tiedot!$D$32/12*(1+$P$39))</f>
        <v>0</v>
      </c>
      <c r="G39" s="34">
        <f>IF(Tiedot!$E$32="€/kk",Tiedot!$D$32*(1+$P$39),Tiedot!$D$32/12*(1+$P$39))</f>
        <v>0</v>
      </c>
      <c r="H39" s="35">
        <f>IF(Tiedot!$E$32="€/kk",Tiedot!$D$32*(1+$P$39),Tiedot!$D$32/12*(1+$P$39))</f>
        <v>0</v>
      </c>
      <c r="I39" s="34">
        <f>IF(Tiedot!$E$32="€/kk",Tiedot!$D$32*(1+$P$39),Tiedot!$D$32/12*(1+$P$39))</f>
        <v>0</v>
      </c>
      <c r="J39" s="35">
        <f>IF(Tiedot!$E$32="€/kk",Tiedot!$D$32*(1+$P$39),Tiedot!$D$32/12*(1+$P$39))</f>
        <v>0</v>
      </c>
      <c r="K39" s="34">
        <f>IF(Tiedot!$E$32="€/kk",Tiedot!$D$32*(1+$P$39),Tiedot!$D$32/12*(1+$P$39))</f>
        <v>0</v>
      </c>
      <c r="L39" s="35">
        <f>IF(Tiedot!$E$32="€/kk",Tiedot!$D$32*(1+$P$39),Tiedot!$D$32/12*(1+$P$39))</f>
        <v>0</v>
      </c>
      <c r="M39" s="34">
        <f>IF(Tiedot!$E$32="€/kk",Tiedot!$D$32*(1+$P$39),Tiedot!$D$32/12*(1+$P$39))</f>
        <v>0</v>
      </c>
      <c r="N39" s="47">
        <f>IF(Tiedot!$E$32="€/kk",Tiedot!$D$32*(1+$P$39),Tiedot!$D$32/12*(1+$P$39))</f>
        <v>0</v>
      </c>
      <c r="O39" s="44">
        <f t="shared" si="4"/>
        <v>0</v>
      </c>
      <c r="P39" s="128">
        <v>0</v>
      </c>
      <c r="T39" s="4"/>
    </row>
    <row r="40" spans="1:20" ht="25" customHeight="1" outlineLevel="2" x14ac:dyDescent="0.2">
      <c r="A40" s="38"/>
      <c r="B40" s="38" t="s">
        <v>32</v>
      </c>
      <c r="C40" s="37">
        <f>IF(Tiedot!$E$33="€/kk",Tiedot!$D$33*(1+$P$40),Tiedot!$D$33/12*(1+$P$40))</f>
        <v>0</v>
      </c>
      <c r="D40" s="37">
        <f>IF(Tiedot!$E$33="€/kk",Tiedot!$D$33*(1+$P$40),Tiedot!$D$33/12*(1+$P$40))</f>
        <v>0</v>
      </c>
      <c r="E40" s="37">
        <f>IF(Tiedot!$E$33="€/kk",Tiedot!$D$33*(1+$P$40),Tiedot!$D$33/12*(1+$P$40))</f>
        <v>0</v>
      </c>
      <c r="F40" s="37">
        <f>IF(Tiedot!$E$33="€/kk",Tiedot!$D$33*(1+$P$40),Tiedot!$D$33/12*(1+$P$40))</f>
        <v>0</v>
      </c>
      <c r="G40" s="37">
        <f>IF(Tiedot!$E$33="€/kk",Tiedot!$D$33*(1+$P$40),Tiedot!$D$33/12*(1+$P$40))</f>
        <v>0</v>
      </c>
      <c r="H40" s="37">
        <f>IF(Tiedot!$E$33="€/kk",Tiedot!$D$33*(1+$P$40),Tiedot!$D$33/12*(1+$P$40))</f>
        <v>0</v>
      </c>
      <c r="I40" s="37">
        <f>IF(Tiedot!$E$33="€/kk",Tiedot!$D$33*(1+$P$40),Tiedot!$D$33/12*(1+$P$40))</f>
        <v>0</v>
      </c>
      <c r="J40" s="37">
        <f>IF(Tiedot!$E$33="€/kk",Tiedot!$D$33*(1+$P$40),Tiedot!$D$33/12*(1+$P$40))</f>
        <v>0</v>
      </c>
      <c r="K40" s="37">
        <f>IF(Tiedot!$E$33="€/kk",Tiedot!$D$33*(1+$P$40),Tiedot!$D$33/12*(1+$P$40))</f>
        <v>0</v>
      </c>
      <c r="L40" s="37">
        <f>IF(Tiedot!$E$33="€/kk",Tiedot!$D$33*(1+$P$40),Tiedot!$D$33/12*(1+$P$40))</f>
        <v>0</v>
      </c>
      <c r="M40" s="37">
        <f>IF(Tiedot!$E$33="€/kk",Tiedot!$D$33*(1+$P$40),Tiedot!$D$33/12*(1+$P$40))</f>
        <v>0</v>
      </c>
      <c r="N40" s="48">
        <f>IF(Tiedot!$E$33="€/kk",Tiedot!$D$33*(1+$P$40),Tiedot!$D$33/12*(1+$P$40))</f>
        <v>0</v>
      </c>
      <c r="O40" s="43">
        <f t="shared" si="4"/>
        <v>0</v>
      </c>
      <c r="P40" s="128">
        <v>0</v>
      </c>
      <c r="T40" s="4"/>
    </row>
    <row r="41" spans="1:20" ht="25" customHeight="1" outlineLevel="1" thickBot="1" x14ac:dyDescent="0.25">
      <c r="A41" s="87" t="s">
        <v>34</v>
      </c>
      <c r="B41" s="88"/>
      <c r="C41" s="89">
        <f t="shared" ref="C41:N41" si="7">SUM(C42:C55)</f>
        <v>0</v>
      </c>
      <c r="D41" s="90">
        <f t="shared" si="7"/>
        <v>0</v>
      </c>
      <c r="E41" s="89">
        <f t="shared" si="7"/>
        <v>0</v>
      </c>
      <c r="F41" s="90">
        <f t="shared" si="7"/>
        <v>0</v>
      </c>
      <c r="G41" s="89">
        <f t="shared" si="7"/>
        <v>0</v>
      </c>
      <c r="H41" s="90">
        <f t="shared" si="7"/>
        <v>0</v>
      </c>
      <c r="I41" s="89">
        <f t="shared" si="7"/>
        <v>0</v>
      </c>
      <c r="J41" s="90">
        <f t="shared" si="7"/>
        <v>0</v>
      </c>
      <c r="K41" s="89">
        <f t="shared" si="7"/>
        <v>0</v>
      </c>
      <c r="L41" s="90">
        <f t="shared" si="7"/>
        <v>0</v>
      </c>
      <c r="M41" s="89">
        <f t="shared" si="7"/>
        <v>0</v>
      </c>
      <c r="N41" s="91">
        <f t="shared" si="7"/>
        <v>0</v>
      </c>
      <c r="O41" s="92">
        <f t="shared" si="4"/>
        <v>0</v>
      </c>
      <c r="P41" s="29"/>
      <c r="T41" s="4"/>
    </row>
    <row r="42" spans="1:20" ht="25" customHeight="1" outlineLevel="2" x14ac:dyDescent="0.2">
      <c r="A42" s="38"/>
      <c r="B42" s="38" t="s">
        <v>35</v>
      </c>
      <c r="C42" s="37">
        <f>IF(Tiedot!$E$36="€/kk",Tiedot!$D$36*(1+$P$42),Tiedot!$D$36/12*(1+$P$42))</f>
        <v>0</v>
      </c>
      <c r="D42" s="37">
        <f>IF(Tiedot!$E$36="€/kk",Tiedot!$D$36*(1+$P$42),Tiedot!$D$36/12*(1+$P$42))</f>
        <v>0</v>
      </c>
      <c r="E42" s="37">
        <f>IF(Tiedot!$E$36="€/kk",Tiedot!$D$36*(1+$P$42),Tiedot!$D$36/12*(1+$P$42))</f>
        <v>0</v>
      </c>
      <c r="F42" s="37">
        <f>IF(Tiedot!$E$36="€/kk",Tiedot!$D$36*(1+$P$42),Tiedot!$D$36/12*(1+$P$42))</f>
        <v>0</v>
      </c>
      <c r="G42" s="37">
        <f>IF(Tiedot!$E$36="€/kk",Tiedot!$D$36*(1+$P$42),Tiedot!$D$36/12*(1+$P$42))</f>
        <v>0</v>
      </c>
      <c r="H42" s="37">
        <f>IF(Tiedot!$E$36="€/kk",Tiedot!$D$36*(1+$P$42),Tiedot!$D$36/12*(1+$P$42))</f>
        <v>0</v>
      </c>
      <c r="I42" s="37">
        <f>IF(Tiedot!$E$36="€/kk",Tiedot!$D$36*(1+$P$42),Tiedot!$D$36/12*(1+$P$42))</f>
        <v>0</v>
      </c>
      <c r="J42" s="37">
        <f>IF(Tiedot!$E$36="€/kk",Tiedot!$D$36*(1+$P$42),Tiedot!$D$36/12*(1+$P$42))</f>
        <v>0</v>
      </c>
      <c r="K42" s="37">
        <f>IF(Tiedot!$E$36="€/kk",Tiedot!$D$36*(1+$P$42),Tiedot!$D$36/12*(1+$P$42))</f>
        <v>0</v>
      </c>
      <c r="L42" s="37">
        <f>IF(Tiedot!$E$36="€/kk",Tiedot!$D$36*(1+$P$42),Tiedot!$D$36/12*(1+$P$42))</f>
        <v>0</v>
      </c>
      <c r="M42" s="37">
        <f>IF(Tiedot!$E$36="€/kk",Tiedot!$D$36*(1+$P$42),Tiedot!$D$36/12*(1+$P$42))</f>
        <v>0</v>
      </c>
      <c r="N42" s="48">
        <f>IF(Tiedot!$E$36="€/kk",Tiedot!$D$36*(1+$P$42),Tiedot!$D$36/12*(1+$P$42))</f>
        <v>0</v>
      </c>
      <c r="O42" s="43">
        <f t="shared" si="4"/>
        <v>0</v>
      </c>
      <c r="P42" s="128">
        <v>0</v>
      </c>
      <c r="T42" s="4"/>
    </row>
    <row r="43" spans="1:20" ht="25" customHeight="1" outlineLevel="2" x14ac:dyDescent="0.2">
      <c r="A43" s="30"/>
      <c r="B43" s="30" t="s">
        <v>36</v>
      </c>
      <c r="C43" s="34">
        <f>IF(Tiedot!$E$37="€/kk",Tiedot!$D$37*(1+$P$43),Tiedot!$D$37/12*(1+$P$43))</f>
        <v>0</v>
      </c>
      <c r="D43" s="35">
        <f>IF(Tiedot!$E$37="€/kk",Tiedot!$D$37*(1+$P$43),Tiedot!$D$37/12*(1+$P$43))</f>
        <v>0</v>
      </c>
      <c r="E43" s="34">
        <f>IF(Tiedot!$E$37="€/kk",Tiedot!$D$37*(1+$P$43),Tiedot!$D$37/12*(1+$P$43))</f>
        <v>0</v>
      </c>
      <c r="F43" s="35">
        <f>IF(Tiedot!$E$37="€/kk",Tiedot!$D$37*(1+$P$43),Tiedot!$D$37/12*(1+$P$43))</f>
        <v>0</v>
      </c>
      <c r="G43" s="34">
        <f>IF(Tiedot!$E$37="€/kk",Tiedot!$D$37*(1+$P$43),Tiedot!$D$37/12*(1+$P$43))</f>
        <v>0</v>
      </c>
      <c r="H43" s="35">
        <f>IF(Tiedot!$E$37="€/kk",Tiedot!$D$37*(1+$P$43),Tiedot!$D$37/12*(1+$P$43))</f>
        <v>0</v>
      </c>
      <c r="I43" s="34">
        <f>IF(Tiedot!$E$37="€/kk",Tiedot!$D$37*(1+$P$43),Tiedot!$D$37/12*(1+$P$43))</f>
        <v>0</v>
      </c>
      <c r="J43" s="35">
        <f>IF(Tiedot!$E$37="€/kk",Tiedot!$D$37*(1+$P$43),Tiedot!$D$37/12*(1+$P$43))</f>
        <v>0</v>
      </c>
      <c r="K43" s="34">
        <f>IF(Tiedot!$E$37="€/kk",Tiedot!$D$37*(1+$P$43),Tiedot!$D$37/12*(1+$P$43))</f>
        <v>0</v>
      </c>
      <c r="L43" s="35">
        <f>IF(Tiedot!$E$37="€/kk",Tiedot!$D$37*(1+$P$43),Tiedot!$D$37/12*(1+$P$43))</f>
        <v>0</v>
      </c>
      <c r="M43" s="34">
        <f>IF(Tiedot!$E$37="€/kk",Tiedot!$D$37*(1+$P$43),Tiedot!$D$37/12*(1+$P$43))</f>
        <v>0</v>
      </c>
      <c r="N43" s="47">
        <f>IF(Tiedot!$E$37="€/kk",Tiedot!$D$37*(1+$P$43),Tiedot!$D$37/12*(1+$P$43))</f>
        <v>0</v>
      </c>
      <c r="O43" s="44">
        <f t="shared" si="4"/>
        <v>0</v>
      </c>
      <c r="P43" s="128">
        <v>0</v>
      </c>
      <c r="T43" s="4"/>
    </row>
    <row r="44" spans="1:20" ht="25" customHeight="1" outlineLevel="2" x14ac:dyDescent="0.2">
      <c r="A44" s="38"/>
      <c r="B44" s="38" t="s">
        <v>37</v>
      </c>
      <c r="C44" s="37">
        <f>IF(Tiedot!$E$38="€/kk",Tiedot!$D$38*(1+$P$44),Tiedot!$D$38/12*(1+$P$44))</f>
        <v>0</v>
      </c>
      <c r="D44" s="37">
        <f>IF(Tiedot!$E$38="€/kk",Tiedot!$D$38*(1+$P$44),Tiedot!$D$38/12*(1+$P$44))</f>
        <v>0</v>
      </c>
      <c r="E44" s="37">
        <f>IF(Tiedot!$E$38="€/kk",Tiedot!$D$38*(1+$P$44),Tiedot!$D$38/12*(1+$P$44))</f>
        <v>0</v>
      </c>
      <c r="F44" s="37">
        <f>IF(Tiedot!$E$38="€/kk",Tiedot!$D$38*(1+$P$44),Tiedot!$D$38/12*(1+$P$44))</f>
        <v>0</v>
      </c>
      <c r="G44" s="37">
        <f>IF(Tiedot!$E$38="€/kk",Tiedot!$D$38*(1+$P$44),Tiedot!$D$38/12*(1+$P$44))</f>
        <v>0</v>
      </c>
      <c r="H44" s="37">
        <f>IF(Tiedot!$E$38="€/kk",Tiedot!$D$38*(1+$P$44),Tiedot!$D$38/12*(1+$P$44))</f>
        <v>0</v>
      </c>
      <c r="I44" s="37">
        <f>IF(Tiedot!$E$38="€/kk",Tiedot!$D$38*(1+$P$44),Tiedot!$D$38/12*(1+$P$44))</f>
        <v>0</v>
      </c>
      <c r="J44" s="37">
        <f>IF(Tiedot!$E$38="€/kk",Tiedot!$D$38*(1+$P$44),Tiedot!$D$38/12*(1+$P$44))</f>
        <v>0</v>
      </c>
      <c r="K44" s="37">
        <f>IF(Tiedot!$E$38="€/kk",Tiedot!$D$38*(1+$P$44),Tiedot!$D$38/12*(1+$P$44))</f>
        <v>0</v>
      </c>
      <c r="L44" s="37">
        <f>IF(Tiedot!$E$38="€/kk",Tiedot!$D$38*(1+$P$44),Tiedot!$D$38/12*(1+$P$44))</f>
        <v>0</v>
      </c>
      <c r="M44" s="37">
        <f>IF(Tiedot!$E$38="€/kk",Tiedot!$D$38*(1+$P$44),Tiedot!$D$38/12*(1+$P$44))</f>
        <v>0</v>
      </c>
      <c r="N44" s="48">
        <f>IF(Tiedot!$E$38="€/kk",Tiedot!$D$38*(1+$P$44),Tiedot!$D$38/12*(1+$P$44))</f>
        <v>0</v>
      </c>
      <c r="O44" s="43">
        <f t="shared" si="4"/>
        <v>0</v>
      </c>
      <c r="P44" s="128">
        <v>0</v>
      </c>
      <c r="T44" s="4"/>
    </row>
    <row r="45" spans="1:20" ht="25" customHeight="1" outlineLevel="2" x14ac:dyDescent="0.2">
      <c r="A45" s="30"/>
      <c r="B45" s="30" t="s">
        <v>38</v>
      </c>
      <c r="C45" s="34">
        <f>IF(Tiedot!$E$39="€/kk",Tiedot!$D$39*(1+$P$45),Tiedot!$D$39/12*(1+$P$45))</f>
        <v>0</v>
      </c>
      <c r="D45" s="35">
        <f>IF(Tiedot!$E$39="€/kk",Tiedot!$D$39*(1+$P$45),Tiedot!$D$39/12*(1+$P$45))</f>
        <v>0</v>
      </c>
      <c r="E45" s="34">
        <f>IF(Tiedot!$E$39="€/kk",Tiedot!$D$39*(1+$P$45),Tiedot!$D$39/12*(1+$P$45))</f>
        <v>0</v>
      </c>
      <c r="F45" s="35">
        <f>IF(Tiedot!$E$39="€/kk",Tiedot!$D$39*(1+$P$45),Tiedot!$D$39/12*(1+$P$45))</f>
        <v>0</v>
      </c>
      <c r="G45" s="34">
        <f>IF(Tiedot!$E$39="€/kk",Tiedot!$D$39*(1+$P$45),Tiedot!$D$39/12*(1+$P$45))</f>
        <v>0</v>
      </c>
      <c r="H45" s="35">
        <f>IF(Tiedot!$E$39="€/kk",Tiedot!$D$39*(1+$P$45),Tiedot!$D$39/12*(1+$P$45))</f>
        <v>0</v>
      </c>
      <c r="I45" s="34">
        <f>IF(Tiedot!$E$39="€/kk",Tiedot!$D$39*(1+$P$45),Tiedot!$D$39/12*(1+$P$45))</f>
        <v>0</v>
      </c>
      <c r="J45" s="35">
        <f>IF(Tiedot!$E$39="€/kk",Tiedot!$D$39*(1+$P$45),Tiedot!$D$39/12*(1+$P$45))</f>
        <v>0</v>
      </c>
      <c r="K45" s="34">
        <f>IF(Tiedot!$E$39="€/kk",Tiedot!$D$39*(1+$P$45),Tiedot!$D$39/12*(1+$P$45))</f>
        <v>0</v>
      </c>
      <c r="L45" s="35">
        <f>IF(Tiedot!$E$39="€/kk",Tiedot!$D$39*(1+$P$45),Tiedot!$D$39/12*(1+$P$45))</f>
        <v>0</v>
      </c>
      <c r="M45" s="34">
        <f>IF(Tiedot!$E$39="€/kk",Tiedot!$D$39*(1+$P$45),Tiedot!$D$39/12*(1+$P$45))</f>
        <v>0</v>
      </c>
      <c r="N45" s="47">
        <f>IF(Tiedot!$E$39="€/kk",Tiedot!$D$39*(1+$P$45),Tiedot!$D$39/12*(1+$P$45))</f>
        <v>0</v>
      </c>
      <c r="O45" s="44">
        <f t="shared" si="4"/>
        <v>0</v>
      </c>
      <c r="P45" s="128">
        <v>0</v>
      </c>
      <c r="T45" s="4"/>
    </row>
    <row r="46" spans="1:20" ht="25" customHeight="1" outlineLevel="2" x14ac:dyDescent="0.2">
      <c r="A46" s="38"/>
      <c r="B46" s="38" t="s">
        <v>39</v>
      </c>
      <c r="C46" s="37">
        <f>IF(Tiedot!$E$40="€/kk",Tiedot!$D$40*(1+$P$46),Tiedot!$D$40/12*(1+$P$46))</f>
        <v>0</v>
      </c>
      <c r="D46" s="37">
        <f>IF(Tiedot!$E$40="€/kk",Tiedot!$D$40*(1+$P$46),Tiedot!$D$40/12*(1+$P$46))</f>
        <v>0</v>
      </c>
      <c r="E46" s="37">
        <f>IF(Tiedot!$E$40="€/kk",Tiedot!$D$40*(1+$P$46),Tiedot!$D$40/12*(1+$P$46))</f>
        <v>0</v>
      </c>
      <c r="F46" s="37">
        <f>IF(Tiedot!$E$40="€/kk",Tiedot!$D$40*(1+$P$46),Tiedot!$D$40/12*(1+$P$46))</f>
        <v>0</v>
      </c>
      <c r="G46" s="37">
        <f>IF(Tiedot!$E$40="€/kk",Tiedot!$D$40*(1+$P$46),Tiedot!$D$40/12*(1+$P$46))</f>
        <v>0</v>
      </c>
      <c r="H46" s="37">
        <f>IF(Tiedot!$E$40="€/kk",Tiedot!$D$40*(1+$P$46),Tiedot!$D$40/12*(1+$P$46))</f>
        <v>0</v>
      </c>
      <c r="I46" s="37">
        <f>IF(Tiedot!$E$40="€/kk",Tiedot!$D$40*(1+$P$46),Tiedot!$D$40/12*(1+$P$46))</f>
        <v>0</v>
      </c>
      <c r="J46" s="37">
        <f>IF(Tiedot!$E$40="€/kk",Tiedot!$D$40*(1+$P$46),Tiedot!$D$40/12*(1+$P$46))</f>
        <v>0</v>
      </c>
      <c r="K46" s="37">
        <f>IF(Tiedot!$E$40="€/kk",Tiedot!$D$40*(1+$P$46),Tiedot!$D$40/12*(1+$P$46))</f>
        <v>0</v>
      </c>
      <c r="L46" s="37">
        <f>IF(Tiedot!$E$40="€/kk",Tiedot!$D$40*(1+$P$46),Tiedot!$D$40/12*(1+$P$46))</f>
        <v>0</v>
      </c>
      <c r="M46" s="37">
        <f>IF(Tiedot!$E$40="€/kk",Tiedot!$D$40*(1+$P$46),Tiedot!$D$40/12*(1+$P$46))</f>
        <v>0</v>
      </c>
      <c r="N46" s="48">
        <f>IF(Tiedot!$E$40="€/kk",Tiedot!$D$40*(1+$P$46),Tiedot!$D$40/12*(1+$P$46))</f>
        <v>0</v>
      </c>
      <c r="O46" s="43">
        <f t="shared" si="4"/>
        <v>0</v>
      </c>
      <c r="P46" s="128">
        <v>0</v>
      </c>
      <c r="T46" s="4"/>
    </row>
    <row r="47" spans="1:20" ht="25" customHeight="1" outlineLevel="2" x14ac:dyDescent="0.2">
      <c r="A47" s="30"/>
      <c r="B47" s="30" t="s">
        <v>40</v>
      </c>
      <c r="C47" s="34">
        <f>IF(Tiedot!$E$41="€/kk",Tiedot!$D$41*(1+$P$47),Tiedot!$D$41/12*(1+$P$47))</f>
        <v>0</v>
      </c>
      <c r="D47" s="35">
        <f>IF(Tiedot!$E$41="€/kk",Tiedot!$D$41*(1+$P$47),Tiedot!$D$41/12*(1+$P$47))</f>
        <v>0</v>
      </c>
      <c r="E47" s="34">
        <f>IF(Tiedot!$E$41="€/kk",Tiedot!$D$41*(1+$P$47),Tiedot!$D$41/12*(1+$P$47))</f>
        <v>0</v>
      </c>
      <c r="F47" s="35">
        <f>IF(Tiedot!$E$41="€/kk",Tiedot!$D$41*(1+$P$47),Tiedot!$D$41/12*(1+$P$47))</f>
        <v>0</v>
      </c>
      <c r="G47" s="34">
        <f>IF(Tiedot!$E$41="€/kk",Tiedot!$D$41*(1+$P$47),Tiedot!$D$41/12*(1+$P$47))</f>
        <v>0</v>
      </c>
      <c r="H47" s="35">
        <f>IF(Tiedot!$E$41="€/kk",Tiedot!$D$41*(1+$P$47),Tiedot!$D$41/12*(1+$P$47))</f>
        <v>0</v>
      </c>
      <c r="I47" s="34">
        <f>IF(Tiedot!$E$41="€/kk",Tiedot!$D$41*(1+$P$47),Tiedot!$D$41/12*(1+$P$47))</f>
        <v>0</v>
      </c>
      <c r="J47" s="35">
        <f>IF(Tiedot!$E$41="€/kk",Tiedot!$D$41*(1+$P$47),Tiedot!$D$41/12*(1+$P$47))</f>
        <v>0</v>
      </c>
      <c r="K47" s="34">
        <f>IF(Tiedot!$E$41="€/kk",Tiedot!$D$41*(1+$P$47),Tiedot!$D$41/12*(1+$P$47))</f>
        <v>0</v>
      </c>
      <c r="L47" s="35">
        <f>IF(Tiedot!$E$41="€/kk",Tiedot!$D$41*(1+$P$47),Tiedot!$D$41/12*(1+$P$47))</f>
        <v>0</v>
      </c>
      <c r="M47" s="34">
        <f>IF(Tiedot!$E$41="€/kk",Tiedot!$D$41*(1+$P$47),Tiedot!$D$41/12*(1+$P$47))</f>
        <v>0</v>
      </c>
      <c r="N47" s="47">
        <f>IF(Tiedot!$E$41="€/kk",Tiedot!$D$41*(1+$P$47),Tiedot!$D$41/12*(1+$P$47))</f>
        <v>0</v>
      </c>
      <c r="O47" s="44">
        <f t="shared" si="4"/>
        <v>0</v>
      </c>
      <c r="P47" s="128">
        <v>0</v>
      </c>
      <c r="T47" s="4"/>
    </row>
    <row r="48" spans="1:20" ht="25" customHeight="1" outlineLevel="2" x14ac:dyDescent="0.2">
      <c r="A48" s="38"/>
      <c r="B48" s="38" t="s">
        <v>41</v>
      </c>
      <c r="C48" s="37">
        <f>IF(Tiedot!$E$42="€/kk",Tiedot!$D$42*(1+$P$48),Tiedot!$D$42/12*(1+$P$48))</f>
        <v>0</v>
      </c>
      <c r="D48" s="37">
        <f>IF(Tiedot!$E$42="€/kk",Tiedot!$D$42*(1+$P$48),Tiedot!$D$42/12*(1+$P$48))</f>
        <v>0</v>
      </c>
      <c r="E48" s="37">
        <f>IF(Tiedot!$E$42="€/kk",Tiedot!$D$42*(1+$P$48),Tiedot!$D$42/12*(1+$P$48))</f>
        <v>0</v>
      </c>
      <c r="F48" s="37">
        <f>IF(Tiedot!$E$42="€/kk",Tiedot!$D$42*(1+$P$48),Tiedot!$D$42/12*(1+$P$48))</f>
        <v>0</v>
      </c>
      <c r="G48" s="37">
        <f>IF(Tiedot!$E$42="€/kk",Tiedot!$D$42*(1+$P$48),Tiedot!$D$42/12*(1+$P$48))</f>
        <v>0</v>
      </c>
      <c r="H48" s="37">
        <f>IF(Tiedot!$E$42="€/kk",Tiedot!$D$42*(1+$P$48),Tiedot!$D$42/12*(1+$P$48))</f>
        <v>0</v>
      </c>
      <c r="I48" s="37">
        <f>IF(Tiedot!$E$42="€/kk",Tiedot!$D$42*(1+$P$48),Tiedot!$D$42/12*(1+$P$48))</f>
        <v>0</v>
      </c>
      <c r="J48" s="37">
        <f>IF(Tiedot!$E$42="€/kk",Tiedot!$D$42*(1+$P$48),Tiedot!$D$42/12*(1+$P$48))</f>
        <v>0</v>
      </c>
      <c r="K48" s="37">
        <f>IF(Tiedot!$E$42="€/kk",Tiedot!$D$42*(1+$P$48),Tiedot!$D$42/12*(1+$P$48))</f>
        <v>0</v>
      </c>
      <c r="L48" s="37">
        <f>IF(Tiedot!$E$42="€/kk",Tiedot!$D$42*(1+$P$48),Tiedot!$D$42/12*(1+$P$48))</f>
        <v>0</v>
      </c>
      <c r="M48" s="37">
        <f>IF(Tiedot!$E$42="€/kk",Tiedot!$D$42*(1+$P$48),Tiedot!$D$42/12*(1+$P$48))</f>
        <v>0</v>
      </c>
      <c r="N48" s="48">
        <f>IF(Tiedot!$E$42="€/kk",Tiedot!$D$42*(1+$P$48),Tiedot!$D$42/12*(1+$P$48))</f>
        <v>0</v>
      </c>
      <c r="O48" s="43">
        <f t="shared" si="4"/>
        <v>0</v>
      </c>
      <c r="P48" s="128">
        <v>0</v>
      </c>
      <c r="T48" s="4"/>
    </row>
    <row r="49" spans="1:20" ht="25" customHeight="1" outlineLevel="2" x14ac:dyDescent="0.2">
      <c r="A49" s="30"/>
      <c r="B49" s="30" t="s">
        <v>42</v>
      </c>
      <c r="C49" s="34">
        <f>IF(Tiedot!$E$43="€/kk",Tiedot!$D$43*(1+$P$49),Tiedot!$D$43/12*(1+$P$49))</f>
        <v>0</v>
      </c>
      <c r="D49" s="35">
        <f>IF(Tiedot!$E$43="€/kk",Tiedot!$D$43*(1+$P$49),Tiedot!$D$43/12*(1+$P$49))</f>
        <v>0</v>
      </c>
      <c r="E49" s="34">
        <f>IF(Tiedot!$E$43="€/kk",Tiedot!$D$43*(1+$P$49),Tiedot!$D$43/12*(1+$P$49))</f>
        <v>0</v>
      </c>
      <c r="F49" s="35">
        <f>IF(Tiedot!$E$43="€/kk",Tiedot!$D$43*(1+$P$49),Tiedot!$D$43/12*(1+$P$49))</f>
        <v>0</v>
      </c>
      <c r="G49" s="34">
        <f>IF(Tiedot!$E$43="€/kk",Tiedot!$D$43*(1+$P$49),Tiedot!$D$43/12*(1+$P$49))</f>
        <v>0</v>
      </c>
      <c r="H49" s="35">
        <f>IF(Tiedot!$E$43="€/kk",Tiedot!$D$43*(1+$P$49),Tiedot!$D$43/12*(1+$P$49))</f>
        <v>0</v>
      </c>
      <c r="I49" s="34">
        <f>IF(Tiedot!$E$43="€/kk",Tiedot!$D$43*(1+$P$49),Tiedot!$D$43/12*(1+$P$49))</f>
        <v>0</v>
      </c>
      <c r="J49" s="35">
        <f>IF(Tiedot!$E$43="€/kk",Tiedot!$D$43*(1+$P$49),Tiedot!$D$43/12*(1+$P$49))</f>
        <v>0</v>
      </c>
      <c r="K49" s="34">
        <f>IF(Tiedot!$E$43="€/kk",Tiedot!$D$43*(1+$P$49),Tiedot!$D$43/12*(1+$P$49))</f>
        <v>0</v>
      </c>
      <c r="L49" s="35">
        <f>IF(Tiedot!$E$43="€/kk",Tiedot!$D$43*(1+$P$49),Tiedot!$D$43/12*(1+$P$49))</f>
        <v>0</v>
      </c>
      <c r="M49" s="34">
        <f>IF(Tiedot!$E$43="€/kk",Tiedot!$D$43*(1+$P$49),Tiedot!$D$43/12*(1+$P$49))</f>
        <v>0</v>
      </c>
      <c r="N49" s="47">
        <f>IF(Tiedot!$E$43="€/kk",Tiedot!$D$43*(1+$P$49),Tiedot!$D$43/12*(1+$P$49))</f>
        <v>0</v>
      </c>
      <c r="O49" s="44">
        <f t="shared" si="4"/>
        <v>0</v>
      </c>
      <c r="P49" s="128">
        <v>0</v>
      </c>
      <c r="R49" s="2"/>
      <c r="T49" s="4"/>
    </row>
    <row r="50" spans="1:20" ht="25" customHeight="1" outlineLevel="2" x14ac:dyDescent="0.2">
      <c r="A50" s="38"/>
      <c r="B50" s="38" t="s">
        <v>43</v>
      </c>
      <c r="C50" s="37">
        <f>IF(Tiedot!$E$44="€/kk",Tiedot!$D$44*(1+$P$50),Tiedot!$D$44/12*(1+$P$50))</f>
        <v>0</v>
      </c>
      <c r="D50" s="37">
        <f>IF(Tiedot!$E$44="€/kk",Tiedot!$D$44*(1+$P$50),Tiedot!$D$44/12*(1+$P$50))</f>
        <v>0</v>
      </c>
      <c r="E50" s="37">
        <f>IF(Tiedot!$E$44="€/kk",Tiedot!$D$44*(1+$P$50),Tiedot!$D$44/12*(1+$P$50))</f>
        <v>0</v>
      </c>
      <c r="F50" s="37">
        <f>IF(Tiedot!$E$44="€/kk",Tiedot!$D$44*(1+$P$50),Tiedot!$D$44/12*(1+$P$50))</f>
        <v>0</v>
      </c>
      <c r="G50" s="37">
        <f>IF(Tiedot!$E$44="€/kk",Tiedot!$D$44*(1+$P$50),Tiedot!$D$44/12*(1+$P$50))</f>
        <v>0</v>
      </c>
      <c r="H50" s="37">
        <f>IF(Tiedot!$E$44="€/kk",Tiedot!$D$44*(1+$P$50),Tiedot!$D$44/12*(1+$P$50))</f>
        <v>0</v>
      </c>
      <c r="I50" s="37">
        <f>IF(Tiedot!$E$44="€/kk",Tiedot!$D$44*(1+$P$50),Tiedot!$D$44/12*(1+$P$50))</f>
        <v>0</v>
      </c>
      <c r="J50" s="37">
        <f>IF(Tiedot!$E$44="€/kk",Tiedot!$D$44*(1+$P$50),Tiedot!$D$44/12*(1+$P$50))</f>
        <v>0</v>
      </c>
      <c r="K50" s="37">
        <f>IF(Tiedot!$E$44="€/kk",Tiedot!$D$44*(1+$P$50),Tiedot!$D$44/12*(1+$P$50))</f>
        <v>0</v>
      </c>
      <c r="L50" s="37">
        <f>IF(Tiedot!$E$44="€/kk",Tiedot!$D$44*(1+$P$50),Tiedot!$D$44/12*(1+$P$50))</f>
        <v>0</v>
      </c>
      <c r="M50" s="37">
        <f>IF(Tiedot!$E$44="€/kk",Tiedot!$D$44*(1+$P$50),Tiedot!$D$44/12*(1+$P$50))</f>
        <v>0</v>
      </c>
      <c r="N50" s="48">
        <f>IF(Tiedot!$E$44="€/kk",Tiedot!$D$44*(1+$P$50),Tiedot!$D$44/12*(1+$P$50))</f>
        <v>0</v>
      </c>
      <c r="O50" s="43">
        <f t="shared" si="4"/>
        <v>0</v>
      </c>
      <c r="P50" s="128">
        <v>0</v>
      </c>
      <c r="T50" s="4"/>
    </row>
    <row r="51" spans="1:20" ht="25" customHeight="1" outlineLevel="2" x14ac:dyDescent="0.2">
      <c r="A51" s="30"/>
      <c r="B51" s="30" t="s">
        <v>44</v>
      </c>
      <c r="C51" s="34">
        <f>IF(Tiedot!$E$45="€/kk",Tiedot!$D$45*(1+$P$51),Tiedot!$D$45/12*(1+$P$51))</f>
        <v>0</v>
      </c>
      <c r="D51" s="35">
        <f>IF(Tiedot!$E$45="€/kk",Tiedot!$D$45*(1+$P$51),Tiedot!$D$45/12*(1+$P$51))</f>
        <v>0</v>
      </c>
      <c r="E51" s="34">
        <f>IF(Tiedot!$E$45="€/kk",Tiedot!$D$45*(1+$P$51),Tiedot!$D$45/12*(1+$P$51))</f>
        <v>0</v>
      </c>
      <c r="F51" s="35">
        <f>IF(Tiedot!$E$45="€/kk",Tiedot!$D$45*(1+$P$51),Tiedot!$D$45/12*(1+$P$51))</f>
        <v>0</v>
      </c>
      <c r="G51" s="34">
        <f>IF(Tiedot!$E$45="€/kk",Tiedot!$D$45*(1+$P$51),Tiedot!$D$45/12*(1+$P$51))</f>
        <v>0</v>
      </c>
      <c r="H51" s="35">
        <f>IF(Tiedot!$E$45="€/kk",Tiedot!$D$45*(1+$P$51),Tiedot!$D$45/12*(1+$P$51))</f>
        <v>0</v>
      </c>
      <c r="I51" s="34">
        <f>IF(Tiedot!$E$45="€/kk",Tiedot!$D$45*(1+$P$51),Tiedot!$D$45/12*(1+$P$51))</f>
        <v>0</v>
      </c>
      <c r="J51" s="35">
        <f>IF(Tiedot!$E$45="€/kk",Tiedot!$D$45*(1+$P$51),Tiedot!$D$45/12*(1+$P$51))</f>
        <v>0</v>
      </c>
      <c r="K51" s="34">
        <f>IF(Tiedot!$E$45="€/kk",Tiedot!$D$45*(1+$P$51),Tiedot!$D$45/12*(1+$P$51))</f>
        <v>0</v>
      </c>
      <c r="L51" s="35">
        <f>IF(Tiedot!$E$45="€/kk",Tiedot!$D$45*(1+$P$51),Tiedot!$D$45/12*(1+$P$51))</f>
        <v>0</v>
      </c>
      <c r="M51" s="34">
        <f>IF(Tiedot!$E$45="€/kk",Tiedot!$D$45*(1+$P$51),Tiedot!$D$45/12*(1+$P$51))</f>
        <v>0</v>
      </c>
      <c r="N51" s="47">
        <f>IF(Tiedot!$E$45="€/kk",Tiedot!$D$45*(1+$P$51),Tiedot!$D$45/12*(1+$P$51))</f>
        <v>0</v>
      </c>
      <c r="O51" s="44">
        <f t="shared" si="4"/>
        <v>0</v>
      </c>
      <c r="P51" s="128">
        <v>0</v>
      </c>
      <c r="T51" s="4"/>
    </row>
    <row r="52" spans="1:20" ht="25" customHeight="1" outlineLevel="2" x14ac:dyDescent="0.2">
      <c r="A52" s="38"/>
      <c r="B52" s="38" t="s">
        <v>45</v>
      </c>
      <c r="C52" s="37">
        <f>IF(Tiedot!$E$46="€/kk",Tiedot!$D$46*(1+$P$52),Tiedot!$D$46/12*(1+$P$52))</f>
        <v>0</v>
      </c>
      <c r="D52" s="37">
        <f>IF(Tiedot!$E$46="€/kk",Tiedot!$D$46*(1+$P$52),Tiedot!$D$46/12*(1+$P$52))</f>
        <v>0</v>
      </c>
      <c r="E52" s="37">
        <f>IF(Tiedot!$E$46="€/kk",Tiedot!$D$46*(1+$P$52),Tiedot!$D$46/12*(1+$P$52))</f>
        <v>0</v>
      </c>
      <c r="F52" s="37">
        <f>IF(Tiedot!$E$46="€/kk",Tiedot!$D$46*(1+$P$52),Tiedot!$D$46/12*(1+$P$52))</f>
        <v>0</v>
      </c>
      <c r="G52" s="37">
        <f>IF(Tiedot!$E$46="€/kk",Tiedot!$D$46*(1+$P$52),Tiedot!$D$46/12*(1+$P$52))</f>
        <v>0</v>
      </c>
      <c r="H52" s="37">
        <f>IF(Tiedot!$E$46="€/kk",Tiedot!$D$46*(1+$P$52),Tiedot!$D$46/12*(1+$P$52))</f>
        <v>0</v>
      </c>
      <c r="I52" s="37">
        <f>IF(Tiedot!$E$46="€/kk",Tiedot!$D$46*(1+$P$52),Tiedot!$D$46/12*(1+$P$52))</f>
        <v>0</v>
      </c>
      <c r="J52" s="37">
        <f>IF(Tiedot!$E$46="€/kk",Tiedot!$D$46*(1+$P$52),Tiedot!$D$46/12*(1+$P$52))</f>
        <v>0</v>
      </c>
      <c r="K52" s="37">
        <f>IF(Tiedot!$E$46="€/kk",Tiedot!$D$46*(1+$P$52),Tiedot!$D$46/12*(1+$P$52))</f>
        <v>0</v>
      </c>
      <c r="L52" s="37">
        <f>IF(Tiedot!$E$46="€/kk",Tiedot!$D$46*(1+$P$52),Tiedot!$D$46/12*(1+$P$52))</f>
        <v>0</v>
      </c>
      <c r="M52" s="37">
        <f>IF(Tiedot!$E$46="€/kk",Tiedot!$D$46*(1+$P$52),Tiedot!$D$46/12*(1+$P$52))</f>
        <v>0</v>
      </c>
      <c r="N52" s="48">
        <f>IF(Tiedot!$E$46="€/kk",Tiedot!$D$46*(1+$P$52),Tiedot!$D$46/12*(1+$P$52))</f>
        <v>0</v>
      </c>
      <c r="O52" s="43">
        <f t="shared" si="4"/>
        <v>0</v>
      </c>
      <c r="P52" s="128">
        <v>0</v>
      </c>
      <c r="T52" s="4"/>
    </row>
    <row r="53" spans="1:20" ht="25" customHeight="1" outlineLevel="2" x14ac:dyDescent="0.2">
      <c r="A53" s="30"/>
      <c r="B53" s="30" t="s">
        <v>46</v>
      </c>
      <c r="C53" s="34">
        <f>IF(Tiedot!$E$47="€/kk",Tiedot!$D$47*(1+$P$53),Tiedot!$D$47/12*(1+$P$53))</f>
        <v>0</v>
      </c>
      <c r="D53" s="35">
        <f>IF(Tiedot!$E$47="€/kk",Tiedot!$D$47*(1+$P$53),Tiedot!$D$47/12*(1+$P$53))</f>
        <v>0</v>
      </c>
      <c r="E53" s="34">
        <f>IF(Tiedot!$E$47="€/kk",Tiedot!$D$47*(1+$P$53),Tiedot!$D$47/12*(1+$P$53))</f>
        <v>0</v>
      </c>
      <c r="F53" s="35">
        <f>IF(Tiedot!$E$47="€/kk",Tiedot!$D$47*(1+$P$53),Tiedot!$D$47/12*(1+$P$53))</f>
        <v>0</v>
      </c>
      <c r="G53" s="34">
        <f>IF(Tiedot!$E$47="€/kk",Tiedot!$D$47*(1+$P$53),Tiedot!$D$47/12*(1+$P$53))</f>
        <v>0</v>
      </c>
      <c r="H53" s="35">
        <f>IF(Tiedot!$E$47="€/kk",Tiedot!$D$47*(1+$P$53),Tiedot!$D$47/12*(1+$P$53))</f>
        <v>0</v>
      </c>
      <c r="I53" s="34">
        <f>IF(Tiedot!$E$47="€/kk",Tiedot!$D$47*(1+$P$53),Tiedot!$D$47/12*(1+$P$53))</f>
        <v>0</v>
      </c>
      <c r="J53" s="35">
        <f>IF(Tiedot!$E$47="€/kk",Tiedot!$D$47*(1+$P$53),Tiedot!$D$47/12*(1+$P$53))</f>
        <v>0</v>
      </c>
      <c r="K53" s="34">
        <f>IF(Tiedot!$E$47="€/kk",Tiedot!$D$47*(1+$P$53),Tiedot!$D$47/12*(1+$P$53))</f>
        <v>0</v>
      </c>
      <c r="L53" s="35">
        <f>IF(Tiedot!$E$47="€/kk",Tiedot!$D$47*(1+$P$53),Tiedot!$D$47/12*(1+$P$53))</f>
        <v>0</v>
      </c>
      <c r="M53" s="34">
        <f>IF(Tiedot!$E$47="€/kk",Tiedot!$D$47*(1+$P$53),Tiedot!$D$47/12*(1+$P$53))</f>
        <v>0</v>
      </c>
      <c r="N53" s="47">
        <f>IF(Tiedot!$E$47="€/kk",Tiedot!$D$47*(1+$P$53),Tiedot!$D$47/12*(1+$P$53))</f>
        <v>0</v>
      </c>
      <c r="O53" s="44">
        <f t="shared" si="4"/>
        <v>0</v>
      </c>
      <c r="P53" s="128">
        <v>0</v>
      </c>
      <c r="T53" s="27"/>
    </row>
    <row r="54" spans="1:20" ht="25" customHeight="1" outlineLevel="2" x14ac:dyDescent="0.2">
      <c r="A54" s="38"/>
      <c r="B54" s="38" t="s">
        <v>47</v>
      </c>
      <c r="C54" s="37">
        <f>IF(Tiedot!$E$48="€/kk",Tiedot!$D$48*(1+$P$54),Tiedot!$D$48/12*(1+$P$54))</f>
        <v>0</v>
      </c>
      <c r="D54" s="37">
        <f>IF(Tiedot!$E$48="€/kk",Tiedot!$D$48*(1+$P$54),Tiedot!$D$48/12*(1+$P$54))</f>
        <v>0</v>
      </c>
      <c r="E54" s="37">
        <f>IF(Tiedot!$E$48="€/kk",Tiedot!$D$48*(1+$P$54),Tiedot!$D$48/12*(1+$P$54))</f>
        <v>0</v>
      </c>
      <c r="F54" s="37">
        <f>IF(Tiedot!$E$48="€/kk",Tiedot!$D$48*(1+$P$54),Tiedot!$D$48/12*(1+$P$54))</f>
        <v>0</v>
      </c>
      <c r="G54" s="37">
        <f>IF(Tiedot!$E$48="€/kk",Tiedot!$D$48*(1+$P$54),Tiedot!$D$48/12*(1+$P$54))</f>
        <v>0</v>
      </c>
      <c r="H54" s="37">
        <f>IF(Tiedot!$E$48="€/kk",Tiedot!$D$48*(1+$P$54),Tiedot!$D$48/12*(1+$P$54))</f>
        <v>0</v>
      </c>
      <c r="I54" s="37">
        <f>IF(Tiedot!$E$48="€/kk",Tiedot!$D$48*(1+$P$54),Tiedot!$D$48/12*(1+$P$54))</f>
        <v>0</v>
      </c>
      <c r="J54" s="37">
        <f>IF(Tiedot!$E$48="€/kk",Tiedot!$D$48*(1+$P$54),Tiedot!$D$48/12*(1+$P$54))</f>
        <v>0</v>
      </c>
      <c r="K54" s="37">
        <f>IF(Tiedot!$E$48="€/kk",Tiedot!$D$48*(1+$P$54),Tiedot!$D$48/12*(1+$P$54))</f>
        <v>0</v>
      </c>
      <c r="L54" s="37">
        <f>IF(Tiedot!$E$48="€/kk",Tiedot!$D$48*(1+$P$54),Tiedot!$D$48/12*(1+$P$54))</f>
        <v>0</v>
      </c>
      <c r="M54" s="37">
        <f>IF(Tiedot!$E$48="€/kk",Tiedot!$D$48*(1+$P$54),Tiedot!$D$48/12*(1+$P$54))</f>
        <v>0</v>
      </c>
      <c r="N54" s="48">
        <f>IF(Tiedot!$E$48="€/kk",Tiedot!$D$48*(1+$P$54),Tiedot!$D$48/12*(1+$P$54))</f>
        <v>0</v>
      </c>
      <c r="O54" s="43">
        <f t="shared" si="4"/>
        <v>0</v>
      </c>
      <c r="P54" s="128">
        <v>0</v>
      </c>
      <c r="T54" s="4"/>
    </row>
    <row r="55" spans="1:20" ht="25" customHeight="1" outlineLevel="2" x14ac:dyDescent="0.2">
      <c r="A55" s="30"/>
      <c r="B55" s="30" t="s">
        <v>48</v>
      </c>
      <c r="C55" s="34">
        <f>IF(Tiedot!$E$49="€/kk",Tiedot!$D$49*(1+$P$55),Tiedot!$D$49/12*(1+$P$55))</f>
        <v>0</v>
      </c>
      <c r="D55" s="35">
        <f>IF(Tiedot!$E$49="€/kk",Tiedot!$D$49*(1+$P$55),Tiedot!$D$49/12*(1+$P$55))</f>
        <v>0</v>
      </c>
      <c r="E55" s="34">
        <f>IF(Tiedot!$E$49="€/kk",Tiedot!$D$49*(1+$P$55),Tiedot!$D$49/12*(1+$P$55))</f>
        <v>0</v>
      </c>
      <c r="F55" s="35">
        <f>IF(Tiedot!$E$49="€/kk",Tiedot!$D$49*(1+$P$55),Tiedot!$D$49/12*(1+$P$55))</f>
        <v>0</v>
      </c>
      <c r="G55" s="34">
        <f>IF(Tiedot!$E$49="€/kk",Tiedot!$D$49*(1+$P$55),Tiedot!$D$49/12*(1+$P$55))</f>
        <v>0</v>
      </c>
      <c r="H55" s="35">
        <f>IF(Tiedot!$E$49="€/kk",Tiedot!$D$49*(1+$P$55),Tiedot!$D$49/12*(1+$P$55))</f>
        <v>0</v>
      </c>
      <c r="I55" s="34">
        <f>IF(Tiedot!$E$49="€/kk",Tiedot!$D$49*(1+$P$55),Tiedot!$D$49/12*(1+$P$55))</f>
        <v>0</v>
      </c>
      <c r="J55" s="35">
        <f>IF(Tiedot!$E$49="€/kk",Tiedot!$D$49*(1+$P$55),Tiedot!$D$49/12*(1+$P$55))</f>
        <v>0</v>
      </c>
      <c r="K55" s="34">
        <f>IF(Tiedot!$E$49="€/kk",Tiedot!$D$49*(1+$P$55),Tiedot!$D$49/12*(1+$P$55))</f>
        <v>0</v>
      </c>
      <c r="L55" s="35">
        <f>IF(Tiedot!$E$49="€/kk",Tiedot!$D$49*(1+$P$55),Tiedot!$D$49/12*(1+$P$55))</f>
        <v>0</v>
      </c>
      <c r="M55" s="34">
        <f>IF(Tiedot!$E$49="€/kk",Tiedot!$D$49*(1+$P$55),Tiedot!$D$49/12*(1+$P$55))</f>
        <v>0</v>
      </c>
      <c r="N55" s="47">
        <f>IF(Tiedot!$E$49="€/kk",Tiedot!$D$49*(1+$P$55),Tiedot!$D$49/12*(1+$P$55))</f>
        <v>0</v>
      </c>
      <c r="O55" s="44">
        <f>SUM(C55:N55)</f>
        <v>0</v>
      </c>
      <c r="P55" s="128">
        <v>0</v>
      </c>
      <c r="T55" s="4"/>
    </row>
    <row r="56" spans="1:20" ht="25" customHeight="1" outlineLevel="2" thickBot="1" x14ac:dyDescent="0.25">
      <c r="A56" s="136" t="s">
        <v>120</v>
      </c>
      <c r="B56" s="136"/>
      <c r="C56" s="137">
        <f>Tiedot!$C$71*(1+$P$56)</f>
        <v>0</v>
      </c>
      <c r="D56" s="137">
        <f>Tiedot!$C$72*(1+$P$56)</f>
        <v>0</v>
      </c>
      <c r="E56" s="137">
        <f>Tiedot!$C$73*(1+$P$56)</f>
        <v>0</v>
      </c>
      <c r="F56" s="137">
        <f>Tiedot!$C$74*(1+$P$56)</f>
        <v>0</v>
      </c>
      <c r="G56" s="137">
        <f>Tiedot!$C$75*(1+$P$56)</f>
        <v>0</v>
      </c>
      <c r="H56" s="137">
        <f>Tiedot!$C$76*(1+$P$56)</f>
        <v>0</v>
      </c>
      <c r="I56" s="137">
        <f>Tiedot!$C$77*(1+$P$56)</f>
        <v>0</v>
      </c>
      <c r="J56" s="137">
        <f>Tiedot!$C$78*(1+$P$56)</f>
        <v>0</v>
      </c>
      <c r="K56" s="137">
        <f>Tiedot!$C$79*(1+$P$56)</f>
        <v>0</v>
      </c>
      <c r="L56" s="137">
        <f>Tiedot!$C$80*(1+$P$56)</f>
        <v>0</v>
      </c>
      <c r="M56" s="137">
        <f>Tiedot!$C$81*(1+$P$56)</f>
        <v>0</v>
      </c>
      <c r="N56" s="48">
        <f>Tiedot!$C$82*(1+$P$56)</f>
        <v>0</v>
      </c>
      <c r="O56" s="43">
        <f>SUM(C56:N56)</f>
        <v>0</v>
      </c>
      <c r="P56" s="128">
        <v>0</v>
      </c>
      <c r="T56" s="4"/>
    </row>
    <row r="57" spans="1:20" ht="25" customHeight="1" thickTop="1" x14ac:dyDescent="0.2">
      <c r="A57" s="138" t="s">
        <v>100</v>
      </c>
      <c r="B57" s="139"/>
      <c r="C57" s="140">
        <f>C4-C16</f>
        <v>0</v>
      </c>
      <c r="D57" s="141">
        <f t="shared" ref="D57:O57" si="8">D4-D16</f>
        <v>0</v>
      </c>
      <c r="E57" s="140">
        <f t="shared" si="8"/>
        <v>0</v>
      </c>
      <c r="F57" s="141">
        <f t="shared" si="8"/>
        <v>0</v>
      </c>
      <c r="G57" s="140">
        <f t="shared" si="8"/>
        <v>0</v>
      </c>
      <c r="H57" s="141">
        <f t="shared" si="8"/>
        <v>0</v>
      </c>
      <c r="I57" s="140">
        <f t="shared" si="8"/>
        <v>0</v>
      </c>
      <c r="J57" s="141">
        <f t="shared" si="8"/>
        <v>0</v>
      </c>
      <c r="K57" s="140">
        <f t="shared" si="8"/>
        <v>0</v>
      </c>
      <c r="L57" s="141">
        <f t="shared" si="8"/>
        <v>0</v>
      </c>
      <c r="M57" s="140">
        <f t="shared" si="8"/>
        <v>0</v>
      </c>
      <c r="N57" s="142">
        <f t="shared" si="8"/>
        <v>0</v>
      </c>
      <c r="O57" s="143">
        <f t="shared" si="8"/>
        <v>0</v>
      </c>
      <c r="Q57" s="27"/>
      <c r="R57" s="27"/>
      <c r="S57" s="28"/>
      <c r="T57" s="4"/>
    </row>
    <row r="58" spans="1:20" ht="18" customHeight="1" x14ac:dyDescent="0.2">
      <c r="P58" s="27"/>
      <c r="R58" s="27"/>
      <c r="S58" s="27"/>
      <c r="T58" s="4"/>
    </row>
    <row r="59" spans="1:20" x14ac:dyDescent="0.2">
      <c r="P59" s="27"/>
      <c r="Q59" s="27"/>
      <c r="R59" s="27"/>
      <c r="S59" s="27"/>
      <c r="T59" s="4"/>
    </row>
    <row r="60" spans="1:20" x14ac:dyDescent="0.2">
      <c r="P60" s="27"/>
      <c r="Q60" s="27"/>
      <c r="R60" s="27"/>
      <c r="S60" s="27"/>
      <c r="T60" s="4"/>
    </row>
    <row r="61" spans="1:20" x14ac:dyDescent="0.2">
      <c r="Q61" s="27"/>
      <c r="R61" s="27"/>
      <c r="S61" s="27"/>
      <c r="T61" s="4"/>
    </row>
    <row r="64" spans="1:20" x14ac:dyDescent="0.2">
      <c r="A64" s="49"/>
      <c r="B64" s="49"/>
      <c r="C64" s="49"/>
      <c r="D64" s="49"/>
      <c r="E64" s="49"/>
      <c r="F64" s="49"/>
      <c r="G64" s="49"/>
      <c r="H64" s="49"/>
      <c r="I64" s="49"/>
      <c r="J64" s="49"/>
      <c r="K64" s="49"/>
      <c r="L64" s="49"/>
      <c r="M64" s="49"/>
      <c r="N64" s="49"/>
      <c r="O64" s="49"/>
      <c r="P64" s="49"/>
    </row>
    <row r="65" spans="1:16" ht="15" customHeight="1" x14ac:dyDescent="0.2">
      <c r="A65" s="49"/>
      <c r="B65" s="49"/>
      <c r="C65" s="49"/>
      <c r="D65" s="49"/>
      <c r="E65" s="49"/>
      <c r="F65" s="49"/>
      <c r="G65" s="49"/>
      <c r="H65" s="49"/>
      <c r="I65" s="49"/>
      <c r="J65" s="49"/>
      <c r="K65" s="49"/>
      <c r="L65" s="49"/>
      <c r="M65" s="49"/>
      <c r="N65" s="49"/>
      <c r="O65" s="49"/>
      <c r="P65" s="49"/>
    </row>
    <row r="66" spans="1:16" ht="45" customHeight="1" x14ac:dyDescent="0.2">
      <c r="A66" s="74" t="s">
        <v>101</v>
      </c>
      <c r="B66" s="74"/>
      <c r="C66" s="74"/>
      <c r="D66" s="74"/>
      <c r="E66" s="74"/>
      <c r="F66" s="74"/>
      <c r="G66" s="74"/>
      <c r="H66" s="74"/>
      <c r="I66" s="74"/>
      <c r="J66" s="74"/>
      <c r="K66" s="74"/>
      <c r="L66" s="74"/>
      <c r="M66" s="74"/>
      <c r="N66" s="74"/>
      <c r="O66" s="74"/>
    </row>
    <row r="67" spans="1:16" ht="16" customHeight="1" x14ac:dyDescent="0.2">
      <c r="A67" s="74"/>
      <c r="B67" s="74"/>
      <c r="C67" s="74"/>
      <c r="D67" s="74"/>
      <c r="E67" s="74"/>
      <c r="F67" s="74"/>
      <c r="G67" s="74"/>
      <c r="H67" s="74"/>
      <c r="I67" s="74"/>
      <c r="J67" s="74"/>
      <c r="K67" s="74"/>
      <c r="L67" s="74"/>
      <c r="M67" s="74"/>
      <c r="N67" s="74"/>
      <c r="O67" s="74"/>
    </row>
    <row r="68" spans="1:16" x14ac:dyDescent="0.2">
      <c r="A68" s="4"/>
      <c r="B68" s="4"/>
    </row>
    <row r="69" spans="1:16" x14ac:dyDescent="0.2">
      <c r="A69" s="4"/>
      <c r="B69" s="4"/>
    </row>
    <row r="70" spans="1:16" x14ac:dyDescent="0.2">
      <c r="A70" s="4"/>
      <c r="B70" s="4"/>
    </row>
    <row r="71" spans="1:16" x14ac:dyDescent="0.2">
      <c r="A71" s="4"/>
      <c r="B71" s="4"/>
    </row>
    <row r="72" spans="1:16" x14ac:dyDescent="0.2">
      <c r="A72" s="4"/>
      <c r="B72" s="4"/>
    </row>
    <row r="73" spans="1:16" x14ac:dyDescent="0.2">
      <c r="A73" s="4"/>
      <c r="B73" s="4"/>
    </row>
    <row r="74" spans="1:16" x14ac:dyDescent="0.2">
      <c r="A74" s="4"/>
      <c r="B74" s="4"/>
    </row>
    <row r="75" spans="1:16" x14ac:dyDescent="0.2">
      <c r="A75" s="4"/>
      <c r="B75" s="4"/>
    </row>
    <row r="76" spans="1:16" x14ac:dyDescent="0.2">
      <c r="A76" s="4"/>
      <c r="B76" s="4"/>
    </row>
    <row r="77" spans="1:16" x14ac:dyDescent="0.2">
      <c r="A77" s="4"/>
      <c r="B77" s="4"/>
    </row>
    <row r="78" spans="1:16" x14ac:dyDescent="0.2">
      <c r="A78" s="4"/>
      <c r="B78" s="4"/>
    </row>
    <row r="79" spans="1:16" x14ac:dyDescent="0.2">
      <c r="A79" s="4"/>
      <c r="B79" s="4"/>
    </row>
    <row r="80" spans="1:16" x14ac:dyDescent="0.2">
      <c r="A80" s="4"/>
    </row>
    <row r="93" spans="4:7" x14ac:dyDescent="0.2">
      <c r="D93" s="2"/>
      <c r="G93" s="15"/>
    </row>
  </sheetData>
  <sheetProtection algorithmName="SHA-512" hashValue="ZGUJ+QkZHhLjAIg3UG0oAEtN2T0WL0SGI1CgBotW7HnulTosQ1PWz51RjHcddVjziBtZx17C3Q0saAXz0UjvJA==" saltValue="iukSBInZ0afoTsBJixF7lg==" spinCount="100000" sheet="1" objects="1" scenarios="1" formatColumns="0" formatRows="0" selectLockedCells="1"/>
  <mergeCells count="1">
    <mergeCell ref="A2:D2"/>
  </mergeCells>
  <phoneticPr fontId="3" type="noConversion"/>
  <conditionalFormatting sqref="B68:B79">
    <cfRule type="colorScale" priority="2">
      <colorScale>
        <cfvo type="min"/>
        <cfvo type="percentile" val="50"/>
        <cfvo type="max"/>
        <color rgb="FFF8696B"/>
        <color rgb="FFFFEB84"/>
        <color rgb="FF63BE7B"/>
      </colorScale>
    </cfRule>
  </conditionalFormatting>
  <dataValidations count="1">
    <dataValidation type="whole" operator="greaterThan" allowBlank="1" showInputMessage="1" showErrorMessage="1" sqref="U51:U61" xr:uid="{10DF650D-C19C-A444-A5B1-A0E755E48DE0}">
      <formula1>-1</formula1>
    </dataValidation>
  </dataValidations>
  <pageMargins left="0.7" right="0.7" top="0.75" bottom="0.75" header="0.3" footer="0.3"/>
  <pageSetup paperSize="9" orientation="portrait" horizontalDpi="0" verticalDpi="0"/>
  <drawing r:id="rId1"/>
  <extLst>
    <ext xmlns:x14="http://schemas.microsoft.com/office/spreadsheetml/2009/9/main" uri="{CCE6A557-97BC-4b89-ADB6-D9C93CAAB3DF}">
      <x14:dataValidations xmlns:xm="http://schemas.microsoft.com/office/excel/2006/main" count="3">
        <x14:dataValidation type="list" allowBlank="1" showInputMessage="1" showErrorMessage="1" xr:uid="{3CEF3C22-4B81-E84E-87B2-47939CA58998}">
          <x14:formula1>
            <xm:f>'Valikkojen sisällöt'!$B$2:$B$3</xm:f>
          </x14:formula1>
          <xm:sqref>V51:V61</xm:sqref>
        </x14:dataValidation>
        <x14:dataValidation type="list" allowBlank="1" showInputMessage="1" showErrorMessage="1" xr:uid="{93C06929-35B8-CB42-A93B-8248D9DCC067}">
          <x14:formula1>
            <xm:f>'Valikkojen sisällöt'!$A$2:$A$3</xm:f>
          </x14:formula1>
          <xm:sqref>T4 T10</xm:sqref>
        </x14:dataValidation>
        <x14:dataValidation type="list" allowBlank="1" showInputMessage="1" showErrorMessage="1" xr:uid="{A007E8A6-EF28-7948-A656-0CF7031CB6DF}">
          <x14:formula1>
            <xm:f>'Valikkojen sisällöt'!$C$2:$C$32</xm:f>
          </x14:formula1>
          <xm:sqref>P35:P40 G93 P18:P23 P25:P33 P42:P56 P5:P15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E820AE-FC93-4447-8A7E-89ABDAF4A9BB}">
  <dimension ref="A1:AE61"/>
  <sheetViews>
    <sheetView showGridLines="0" workbookViewId="0">
      <selection activeCell="K30" sqref="K30"/>
    </sheetView>
  </sheetViews>
  <sheetFormatPr baseColWidth="10" defaultColWidth="10.83203125" defaultRowHeight="16" x14ac:dyDescent="0.2"/>
  <cols>
    <col min="1" max="1" width="18.83203125" style="18" customWidth="1"/>
    <col min="2" max="2" width="32" style="18" customWidth="1"/>
    <col min="3" max="15" width="10.83203125" style="18"/>
    <col min="16" max="31" width="10.83203125" style="1"/>
    <col min="32" max="16384" width="10.83203125" style="18"/>
  </cols>
  <sheetData>
    <row r="1" spans="1:23" ht="90" customHeight="1" x14ac:dyDescent="0.2">
      <c r="A1" s="97" t="s">
        <v>102</v>
      </c>
      <c r="B1" s="19"/>
      <c r="C1" s="19"/>
      <c r="D1" s="19"/>
      <c r="E1" s="19"/>
      <c r="F1" s="19"/>
      <c r="G1" s="19"/>
      <c r="H1" s="19"/>
      <c r="I1" s="19"/>
      <c r="J1" s="19"/>
      <c r="K1" s="19"/>
      <c r="L1" s="19"/>
      <c r="M1" s="19"/>
      <c r="N1" s="19"/>
      <c r="O1" s="19"/>
    </row>
    <row r="2" spans="1:23" ht="90" customHeight="1" x14ac:dyDescent="0.2">
      <c r="A2" s="152" t="s">
        <v>103</v>
      </c>
      <c r="B2" s="152"/>
      <c r="C2" s="152"/>
      <c r="D2" s="152"/>
      <c r="E2" s="152"/>
      <c r="F2" s="152"/>
      <c r="G2" s="152"/>
      <c r="H2" s="152"/>
      <c r="I2" s="152"/>
      <c r="J2" s="152"/>
      <c r="K2" s="152"/>
      <c r="L2" s="152"/>
      <c r="M2" s="152"/>
      <c r="N2" s="152"/>
      <c r="O2" s="152"/>
    </row>
    <row r="3" spans="1:23" ht="19" x14ac:dyDescent="0.25">
      <c r="A3" s="54"/>
      <c r="B3" s="54"/>
      <c r="C3" s="55" t="s">
        <v>72</v>
      </c>
      <c r="D3" s="56" t="s">
        <v>73</v>
      </c>
      <c r="E3" s="55" t="s">
        <v>74</v>
      </c>
      <c r="F3" s="56" t="s">
        <v>75</v>
      </c>
      <c r="G3" s="55" t="s">
        <v>76</v>
      </c>
      <c r="H3" s="56" t="s">
        <v>77</v>
      </c>
      <c r="I3" s="55" t="s">
        <v>78</v>
      </c>
      <c r="J3" s="56" t="s">
        <v>79</v>
      </c>
      <c r="K3" s="55" t="s">
        <v>80</v>
      </c>
      <c r="L3" s="56" t="s">
        <v>81</v>
      </c>
      <c r="M3" s="55" t="s">
        <v>82</v>
      </c>
      <c r="N3" s="57" t="s">
        <v>83</v>
      </c>
      <c r="O3" s="58" t="s">
        <v>87</v>
      </c>
      <c r="S3" s="117" t="s">
        <v>104</v>
      </c>
      <c r="T3" s="118"/>
      <c r="U3" s="118"/>
      <c r="V3" s="118"/>
      <c r="W3" s="119"/>
    </row>
    <row r="4" spans="1:23" x14ac:dyDescent="0.2">
      <c r="A4" s="59" t="s">
        <v>88</v>
      </c>
      <c r="B4" s="60"/>
      <c r="C4" s="61">
        <f>SUM(C5:C15)</f>
        <v>0</v>
      </c>
      <c r="D4" s="61">
        <f t="shared" ref="D4:M4" si="0">SUM(D5:D15)</f>
        <v>0</v>
      </c>
      <c r="E4" s="61">
        <f t="shared" si="0"/>
        <v>0</v>
      </c>
      <c r="F4" s="61">
        <f t="shared" si="0"/>
        <v>0</v>
      </c>
      <c r="G4" s="61">
        <f t="shared" si="0"/>
        <v>0</v>
      </c>
      <c r="H4" s="61">
        <f t="shared" si="0"/>
        <v>0</v>
      </c>
      <c r="I4" s="61">
        <f t="shared" si="0"/>
        <v>0</v>
      </c>
      <c r="J4" s="61">
        <f t="shared" si="0"/>
        <v>0</v>
      </c>
      <c r="K4" s="61">
        <f t="shared" si="0"/>
        <v>0</v>
      </c>
      <c r="L4" s="61">
        <f t="shared" si="0"/>
        <v>0</v>
      </c>
      <c r="M4" s="61">
        <f t="shared" si="0"/>
        <v>0</v>
      </c>
      <c r="N4" s="67">
        <f>SUM(N5:N15)</f>
        <v>0</v>
      </c>
      <c r="O4" s="62">
        <f>SUM(C4:N4)</f>
        <v>0</v>
      </c>
      <c r="S4" s="120"/>
      <c r="T4" s="116"/>
      <c r="U4" s="116"/>
      <c r="V4" s="116"/>
      <c r="W4" s="121"/>
    </row>
    <row r="5" spans="1:23" x14ac:dyDescent="0.2">
      <c r="A5" s="63" t="s">
        <v>89</v>
      </c>
      <c r="B5" s="63">
        <f>Tiedot!C55</f>
        <v>0</v>
      </c>
      <c r="C5" s="102"/>
      <c r="D5" s="103"/>
      <c r="E5" s="102"/>
      <c r="F5" s="103"/>
      <c r="G5" s="102"/>
      <c r="H5" s="103"/>
      <c r="I5" s="102"/>
      <c r="J5" s="103"/>
      <c r="K5" s="102"/>
      <c r="L5" s="103"/>
      <c r="M5" s="102"/>
      <c r="N5" s="104"/>
      <c r="O5" s="64">
        <f t="shared" ref="O5:O13" si="1">SUM(C5:N5)</f>
        <v>0</v>
      </c>
      <c r="S5" s="122"/>
      <c r="T5" s="123"/>
      <c r="U5" s="123"/>
      <c r="V5" s="123"/>
      <c r="W5" s="124"/>
    </row>
    <row r="6" spans="1:23" x14ac:dyDescent="0.2">
      <c r="A6" s="65" t="s">
        <v>90</v>
      </c>
      <c r="B6" s="65">
        <f>Tiedot!C56</f>
        <v>0</v>
      </c>
      <c r="C6" s="105"/>
      <c r="D6" s="105"/>
      <c r="E6" s="105"/>
      <c r="F6" s="105"/>
      <c r="G6" s="105"/>
      <c r="H6" s="105"/>
      <c r="I6" s="105"/>
      <c r="J6" s="105"/>
      <c r="K6" s="105"/>
      <c r="L6" s="105"/>
      <c r="M6" s="105"/>
      <c r="N6" s="106"/>
      <c r="O6" s="66">
        <f t="shared" si="1"/>
        <v>0</v>
      </c>
      <c r="S6" s="125"/>
      <c r="T6" s="126"/>
      <c r="U6" s="126"/>
      <c r="V6" s="126"/>
      <c r="W6" s="127"/>
    </row>
    <row r="7" spans="1:23" x14ac:dyDescent="0.2">
      <c r="A7" s="63" t="s">
        <v>91</v>
      </c>
      <c r="B7" s="63">
        <f>Tiedot!C57</f>
        <v>0</v>
      </c>
      <c r="C7" s="102"/>
      <c r="D7" s="103"/>
      <c r="E7" s="102"/>
      <c r="F7" s="103"/>
      <c r="G7" s="102"/>
      <c r="H7" s="103"/>
      <c r="I7" s="102"/>
      <c r="J7" s="103"/>
      <c r="K7" s="102"/>
      <c r="L7" s="103"/>
      <c r="M7" s="102"/>
      <c r="N7" s="104"/>
      <c r="O7" s="64">
        <f t="shared" si="1"/>
        <v>0</v>
      </c>
      <c r="S7" s="125"/>
      <c r="T7" s="126"/>
      <c r="U7" s="126"/>
      <c r="V7" s="126"/>
      <c r="W7" s="127"/>
    </row>
    <row r="8" spans="1:23" x14ac:dyDescent="0.2">
      <c r="A8" s="65" t="s">
        <v>92</v>
      </c>
      <c r="B8" s="65">
        <f>Tiedot!C58</f>
        <v>0</v>
      </c>
      <c r="C8" s="105"/>
      <c r="D8" s="105"/>
      <c r="E8" s="105"/>
      <c r="F8" s="105"/>
      <c r="G8" s="105"/>
      <c r="H8" s="105"/>
      <c r="I8" s="105"/>
      <c r="J8" s="105"/>
      <c r="K8" s="105"/>
      <c r="L8" s="105"/>
      <c r="M8" s="105"/>
      <c r="N8" s="106"/>
      <c r="O8" s="66">
        <f t="shared" si="1"/>
        <v>0</v>
      </c>
      <c r="S8" s="125"/>
      <c r="T8" s="126"/>
      <c r="U8" s="126"/>
      <c r="V8" s="126"/>
      <c r="W8" s="127"/>
    </row>
    <row r="9" spans="1:23" x14ac:dyDescent="0.2">
      <c r="A9" s="63" t="s">
        <v>93</v>
      </c>
      <c r="B9" s="63">
        <f>Tiedot!C59</f>
        <v>0</v>
      </c>
      <c r="C9" s="102"/>
      <c r="D9" s="103"/>
      <c r="E9" s="102"/>
      <c r="F9" s="103"/>
      <c r="G9" s="102"/>
      <c r="H9" s="103"/>
      <c r="I9" s="102"/>
      <c r="J9" s="103"/>
      <c r="K9" s="102"/>
      <c r="L9" s="103"/>
      <c r="M9" s="102"/>
      <c r="N9" s="104"/>
      <c r="O9" s="64">
        <f>SUM(C9:N9)</f>
        <v>0</v>
      </c>
      <c r="S9" s="125"/>
      <c r="T9" s="126"/>
      <c r="U9" s="126"/>
      <c r="V9" s="126"/>
      <c r="W9" s="127"/>
    </row>
    <row r="10" spans="1:23" x14ac:dyDescent="0.2">
      <c r="A10" s="65" t="s">
        <v>94</v>
      </c>
      <c r="B10" s="65">
        <f>Tiedot!C60</f>
        <v>0</v>
      </c>
      <c r="C10" s="105"/>
      <c r="D10" s="105"/>
      <c r="E10" s="105"/>
      <c r="F10" s="105"/>
      <c r="G10" s="105"/>
      <c r="H10" s="105"/>
      <c r="I10" s="105"/>
      <c r="J10" s="105"/>
      <c r="K10" s="105"/>
      <c r="L10" s="105"/>
      <c r="M10" s="105"/>
      <c r="N10" s="106"/>
      <c r="O10" s="66">
        <f t="shared" si="1"/>
        <v>0</v>
      </c>
      <c r="S10" s="125"/>
      <c r="T10" s="126"/>
      <c r="U10" s="126"/>
      <c r="V10" s="126"/>
      <c r="W10" s="127"/>
    </row>
    <row r="11" spans="1:23" x14ac:dyDescent="0.2">
      <c r="A11" s="63" t="s">
        <v>95</v>
      </c>
      <c r="B11" s="63">
        <f>Tiedot!C61</f>
        <v>0</v>
      </c>
      <c r="C11" s="102"/>
      <c r="D11" s="103"/>
      <c r="E11" s="102"/>
      <c r="F11" s="103"/>
      <c r="G11" s="102"/>
      <c r="H11" s="103"/>
      <c r="I11" s="102"/>
      <c r="J11" s="103"/>
      <c r="K11" s="102"/>
      <c r="L11" s="103"/>
      <c r="M11" s="102"/>
      <c r="N11" s="104"/>
      <c r="O11" s="64">
        <f t="shared" si="1"/>
        <v>0</v>
      </c>
      <c r="S11" s="125"/>
      <c r="T11" s="126"/>
      <c r="U11" s="126"/>
      <c r="V11" s="126"/>
      <c r="W11" s="127"/>
    </row>
    <row r="12" spans="1:23" x14ac:dyDescent="0.2">
      <c r="A12" s="65" t="s">
        <v>96</v>
      </c>
      <c r="B12" s="65">
        <f>Tiedot!C62</f>
        <v>0</v>
      </c>
      <c r="C12" s="105"/>
      <c r="D12" s="105"/>
      <c r="E12" s="105"/>
      <c r="F12" s="105"/>
      <c r="G12" s="105"/>
      <c r="H12" s="105"/>
      <c r="I12" s="105"/>
      <c r="J12" s="105"/>
      <c r="K12" s="105"/>
      <c r="L12" s="105"/>
      <c r="M12" s="105"/>
      <c r="N12" s="106"/>
      <c r="O12" s="66">
        <f t="shared" si="1"/>
        <v>0</v>
      </c>
      <c r="S12" s="125"/>
      <c r="T12" s="126"/>
      <c r="U12" s="126"/>
      <c r="V12" s="126"/>
      <c r="W12" s="127"/>
    </row>
    <row r="13" spans="1:23" x14ac:dyDescent="0.2">
      <c r="A13" s="63" t="s">
        <v>97</v>
      </c>
      <c r="B13" s="63">
        <f>Tiedot!C63</f>
        <v>0</v>
      </c>
      <c r="C13" s="102"/>
      <c r="D13" s="103"/>
      <c r="E13" s="102"/>
      <c r="F13" s="103"/>
      <c r="G13" s="102"/>
      <c r="H13" s="103"/>
      <c r="I13" s="102"/>
      <c r="J13" s="103"/>
      <c r="K13" s="102"/>
      <c r="L13" s="103"/>
      <c r="M13" s="102"/>
      <c r="N13" s="104"/>
      <c r="O13" s="64">
        <f t="shared" si="1"/>
        <v>0</v>
      </c>
      <c r="S13" s="125"/>
      <c r="T13" s="126"/>
      <c r="U13" s="126"/>
      <c r="V13" s="126"/>
      <c r="W13" s="127"/>
    </row>
    <row r="14" spans="1:23" x14ac:dyDescent="0.2">
      <c r="A14" s="65" t="s">
        <v>98</v>
      </c>
      <c r="B14" s="65">
        <f>Tiedot!C64</f>
        <v>0</v>
      </c>
      <c r="C14" s="105"/>
      <c r="D14" s="105"/>
      <c r="E14" s="105"/>
      <c r="F14" s="105"/>
      <c r="G14" s="105"/>
      <c r="H14" s="105"/>
      <c r="I14" s="105"/>
      <c r="J14" s="105"/>
      <c r="K14" s="105"/>
      <c r="L14" s="105"/>
      <c r="M14" s="105"/>
      <c r="N14" s="106"/>
      <c r="O14" s="66">
        <f>SUM(C14:N14)</f>
        <v>0</v>
      </c>
      <c r="S14" s="125"/>
      <c r="T14" s="126"/>
      <c r="U14" s="126"/>
      <c r="V14" s="126"/>
      <c r="W14" s="127"/>
    </row>
    <row r="15" spans="1:23" x14ac:dyDescent="0.2">
      <c r="A15" s="63"/>
      <c r="B15" s="63" t="s">
        <v>119</v>
      </c>
      <c r="C15" s="102"/>
      <c r="D15" s="103"/>
      <c r="E15" s="102"/>
      <c r="F15" s="103"/>
      <c r="G15" s="102"/>
      <c r="H15" s="103"/>
      <c r="I15" s="102"/>
      <c r="J15" s="103"/>
      <c r="K15" s="102"/>
      <c r="L15" s="103"/>
      <c r="M15" s="102"/>
      <c r="N15" s="104"/>
      <c r="O15" s="64">
        <f>SUM(C15:N15)</f>
        <v>0</v>
      </c>
      <c r="S15" s="125"/>
      <c r="T15" s="126"/>
      <c r="U15" s="126"/>
      <c r="V15" s="126"/>
      <c r="W15" s="127"/>
    </row>
    <row r="16" spans="1:23" x14ac:dyDescent="0.2">
      <c r="A16" s="59" t="s">
        <v>99</v>
      </c>
      <c r="B16" s="60"/>
      <c r="C16" s="61">
        <f>C17+C24+C34+C41+C56</f>
        <v>0</v>
      </c>
      <c r="D16" s="61">
        <f t="shared" ref="D16:M16" si="2">D17+D24+D34+D41+D56</f>
        <v>0</v>
      </c>
      <c r="E16" s="61">
        <f t="shared" si="2"/>
        <v>0</v>
      </c>
      <c r="F16" s="61">
        <f t="shared" si="2"/>
        <v>0</v>
      </c>
      <c r="G16" s="61">
        <f t="shared" si="2"/>
        <v>0</v>
      </c>
      <c r="H16" s="61">
        <f t="shared" si="2"/>
        <v>0</v>
      </c>
      <c r="I16" s="61">
        <f t="shared" si="2"/>
        <v>0</v>
      </c>
      <c r="J16" s="61">
        <f t="shared" si="2"/>
        <v>0</v>
      </c>
      <c r="K16" s="61">
        <f t="shared" si="2"/>
        <v>0</v>
      </c>
      <c r="L16" s="61">
        <f t="shared" si="2"/>
        <v>0</v>
      </c>
      <c r="M16" s="61">
        <f t="shared" si="2"/>
        <v>0</v>
      </c>
      <c r="N16" s="67">
        <f>N17+N24+N34+N41+N56</f>
        <v>0</v>
      </c>
      <c r="O16" s="62">
        <f>SUM(C16:N16)</f>
        <v>0</v>
      </c>
      <c r="S16" s="125"/>
      <c r="T16" s="126"/>
      <c r="U16" s="126"/>
      <c r="V16" s="126"/>
      <c r="W16" s="127"/>
    </row>
    <row r="17" spans="1:23" x14ac:dyDescent="0.2">
      <c r="A17" s="111" t="s">
        <v>6</v>
      </c>
      <c r="B17" s="111"/>
      <c r="C17" s="112">
        <f>SUM(C18:C23)</f>
        <v>0</v>
      </c>
      <c r="D17" s="113">
        <f t="shared" ref="D17:N17" si="3">SUM(D18:D23)</f>
        <v>0</v>
      </c>
      <c r="E17" s="112">
        <f t="shared" si="3"/>
        <v>0</v>
      </c>
      <c r="F17" s="113">
        <f t="shared" si="3"/>
        <v>0</v>
      </c>
      <c r="G17" s="112">
        <f t="shared" si="3"/>
        <v>0</v>
      </c>
      <c r="H17" s="113">
        <f t="shared" si="3"/>
        <v>0</v>
      </c>
      <c r="I17" s="112">
        <f t="shared" si="3"/>
        <v>0</v>
      </c>
      <c r="J17" s="113">
        <f t="shared" si="3"/>
        <v>0</v>
      </c>
      <c r="K17" s="112">
        <f t="shared" si="3"/>
        <v>0</v>
      </c>
      <c r="L17" s="113">
        <f t="shared" si="3"/>
        <v>0</v>
      </c>
      <c r="M17" s="112">
        <f t="shared" si="3"/>
        <v>0</v>
      </c>
      <c r="N17" s="114">
        <f t="shared" si="3"/>
        <v>0</v>
      </c>
      <c r="O17" s="115">
        <f t="shared" ref="O17:O54" si="4">SUM(C17:N17)</f>
        <v>0</v>
      </c>
      <c r="S17" s="125"/>
      <c r="T17" s="126"/>
      <c r="U17" s="126"/>
      <c r="V17" s="126"/>
      <c r="W17" s="127"/>
    </row>
    <row r="18" spans="1:23" x14ac:dyDescent="0.2">
      <c r="A18" s="65"/>
      <c r="B18" s="65" t="s">
        <v>8</v>
      </c>
      <c r="C18" s="105"/>
      <c r="D18" s="105"/>
      <c r="E18" s="105"/>
      <c r="F18" s="105"/>
      <c r="G18" s="105"/>
      <c r="H18" s="105"/>
      <c r="I18" s="105"/>
      <c r="J18" s="105"/>
      <c r="K18" s="105"/>
      <c r="L18" s="105"/>
      <c r="M18" s="105"/>
      <c r="N18" s="106"/>
      <c r="O18" s="66">
        <f t="shared" si="4"/>
        <v>0</v>
      </c>
      <c r="S18" s="125"/>
      <c r="T18" s="126"/>
      <c r="U18" s="126"/>
      <c r="V18" s="126"/>
      <c r="W18" s="127"/>
    </row>
    <row r="19" spans="1:23" x14ac:dyDescent="0.2">
      <c r="A19" s="63"/>
      <c r="B19" s="63" t="s">
        <v>10</v>
      </c>
      <c r="C19" s="102"/>
      <c r="D19" s="103"/>
      <c r="E19" s="102"/>
      <c r="F19" s="103"/>
      <c r="G19" s="102"/>
      <c r="H19" s="103"/>
      <c r="I19" s="102"/>
      <c r="J19" s="103"/>
      <c r="K19" s="102"/>
      <c r="L19" s="103"/>
      <c r="M19" s="102"/>
      <c r="N19" s="104"/>
      <c r="O19" s="64">
        <f t="shared" si="4"/>
        <v>0</v>
      </c>
      <c r="S19" s="125"/>
      <c r="T19" s="126"/>
      <c r="U19" s="126"/>
      <c r="V19" s="126"/>
      <c r="W19" s="127"/>
    </row>
    <row r="20" spans="1:23" x14ac:dyDescent="0.2">
      <c r="A20" s="65"/>
      <c r="B20" s="65" t="s">
        <v>11</v>
      </c>
      <c r="C20" s="105"/>
      <c r="D20" s="105"/>
      <c r="E20" s="105"/>
      <c r="F20" s="105"/>
      <c r="G20" s="105"/>
      <c r="H20" s="105"/>
      <c r="I20" s="105"/>
      <c r="J20" s="105"/>
      <c r="K20" s="105"/>
      <c r="L20" s="105"/>
      <c r="M20" s="105"/>
      <c r="N20" s="106"/>
      <c r="O20" s="66">
        <f t="shared" si="4"/>
        <v>0</v>
      </c>
      <c r="S20" s="125"/>
      <c r="T20" s="126"/>
      <c r="U20" s="126"/>
      <c r="V20" s="126"/>
      <c r="W20" s="127"/>
    </row>
    <row r="21" spans="1:23" x14ac:dyDescent="0.2">
      <c r="A21" s="63"/>
      <c r="B21" s="63" t="s">
        <v>13</v>
      </c>
      <c r="C21" s="102"/>
      <c r="D21" s="103"/>
      <c r="E21" s="102"/>
      <c r="F21" s="103"/>
      <c r="G21" s="102"/>
      <c r="H21" s="103"/>
      <c r="I21" s="102"/>
      <c r="J21" s="103"/>
      <c r="K21" s="102"/>
      <c r="L21" s="103"/>
      <c r="M21" s="102"/>
      <c r="N21" s="104"/>
      <c r="O21" s="64">
        <f t="shared" si="4"/>
        <v>0</v>
      </c>
      <c r="S21" s="125"/>
      <c r="T21" s="126"/>
      <c r="U21" s="126"/>
      <c r="V21" s="126"/>
      <c r="W21" s="127"/>
    </row>
    <row r="22" spans="1:23" x14ac:dyDescent="0.2">
      <c r="A22" s="65"/>
      <c r="B22" s="65" t="s">
        <v>14</v>
      </c>
      <c r="C22" s="105"/>
      <c r="D22" s="105"/>
      <c r="E22" s="105"/>
      <c r="F22" s="105"/>
      <c r="G22" s="105"/>
      <c r="H22" s="105"/>
      <c r="I22" s="105"/>
      <c r="J22" s="105"/>
      <c r="K22" s="105"/>
      <c r="L22" s="105"/>
      <c r="M22" s="105"/>
      <c r="N22" s="106"/>
      <c r="O22" s="66">
        <f t="shared" si="4"/>
        <v>0</v>
      </c>
      <c r="S22" s="125"/>
      <c r="T22" s="126"/>
      <c r="U22" s="126"/>
      <c r="V22" s="126"/>
      <c r="W22" s="127"/>
    </row>
    <row r="23" spans="1:23" x14ac:dyDescent="0.2">
      <c r="A23" s="63"/>
      <c r="B23" s="63" t="s">
        <v>15</v>
      </c>
      <c r="C23" s="102"/>
      <c r="D23" s="103"/>
      <c r="E23" s="102"/>
      <c r="F23" s="103"/>
      <c r="G23" s="102"/>
      <c r="H23" s="103"/>
      <c r="I23" s="102"/>
      <c r="J23" s="103"/>
      <c r="K23" s="102"/>
      <c r="L23" s="103"/>
      <c r="M23" s="102"/>
      <c r="N23" s="104"/>
      <c r="O23" s="64">
        <f t="shared" si="4"/>
        <v>0</v>
      </c>
      <c r="S23" s="125"/>
      <c r="T23" s="126"/>
      <c r="U23" s="126"/>
      <c r="V23" s="126"/>
      <c r="W23" s="127"/>
    </row>
    <row r="24" spans="1:23" x14ac:dyDescent="0.2">
      <c r="A24" s="111" t="s">
        <v>16</v>
      </c>
      <c r="B24" s="111"/>
      <c r="C24" s="112">
        <f>SUM(C25:C33)</f>
        <v>0</v>
      </c>
      <c r="D24" s="113">
        <f t="shared" ref="D24:N24" si="5">SUM(D25:D33)</f>
        <v>0</v>
      </c>
      <c r="E24" s="112">
        <f t="shared" si="5"/>
        <v>0</v>
      </c>
      <c r="F24" s="113">
        <f t="shared" si="5"/>
        <v>0</v>
      </c>
      <c r="G24" s="112">
        <f t="shared" si="5"/>
        <v>0</v>
      </c>
      <c r="H24" s="113">
        <f t="shared" si="5"/>
        <v>0</v>
      </c>
      <c r="I24" s="112">
        <f t="shared" si="5"/>
        <v>0</v>
      </c>
      <c r="J24" s="113">
        <f t="shared" si="5"/>
        <v>0</v>
      </c>
      <c r="K24" s="112">
        <f t="shared" si="5"/>
        <v>0</v>
      </c>
      <c r="L24" s="113">
        <f t="shared" si="5"/>
        <v>0</v>
      </c>
      <c r="M24" s="112">
        <f t="shared" si="5"/>
        <v>0</v>
      </c>
      <c r="N24" s="114">
        <f t="shared" si="5"/>
        <v>0</v>
      </c>
      <c r="O24" s="115">
        <f t="shared" si="4"/>
        <v>0</v>
      </c>
      <c r="S24" s="125"/>
      <c r="T24" s="126"/>
      <c r="U24" s="126"/>
      <c r="V24" s="126"/>
      <c r="W24" s="127"/>
    </row>
    <row r="25" spans="1:23" x14ac:dyDescent="0.2">
      <c r="A25" s="63"/>
      <c r="B25" s="63" t="s">
        <v>17</v>
      </c>
      <c r="C25" s="102"/>
      <c r="D25" s="103"/>
      <c r="E25" s="102"/>
      <c r="F25" s="103"/>
      <c r="G25" s="102"/>
      <c r="H25" s="103"/>
      <c r="I25" s="102"/>
      <c r="J25" s="103"/>
      <c r="K25" s="102"/>
      <c r="L25" s="103"/>
      <c r="M25" s="102"/>
      <c r="N25" s="104"/>
      <c r="O25" s="64">
        <f t="shared" si="4"/>
        <v>0</v>
      </c>
      <c r="S25" s="125"/>
      <c r="T25" s="126"/>
      <c r="U25" s="126"/>
      <c r="V25" s="126"/>
      <c r="W25" s="127"/>
    </row>
    <row r="26" spans="1:23" x14ac:dyDescent="0.2">
      <c r="A26" s="65"/>
      <c r="B26" s="65" t="s">
        <v>18</v>
      </c>
      <c r="C26" s="105"/>
      <c r="D26" s="105"/>
      <c r="E26" s="105"/>
      <c r="F26" s="105"/>
      <c r="G26" s="105"/>
      <c r="H26" s="105"/>
      <c r="I26" s="105"/>
      <c r="J26" s="105"/>
      <c r="K26" s="105"/>
      <c r="L26" s="105"/>
      <c r="M26" s="105"/>
      <c r="N26" s="106"/>
      <c r="O26" s="66">
        <f t="shared" si="4"/>
        <v>0</v>
      </c>
      <c r="S26" s="125"/>
      <c r="T26" s="126"/>
      <c r="U26" s="126"/>
      <c r="V26" s="126"/>
      <c r="W26" s="127"/>
    </row>
    <row r="27" spans="1:23" x14ac:dyDescent="0.2">
      <c r="A27" s="63"/>
      <c r="B27" s="63" t="s">
        <v>19</v>
      </c>
      <c r="C27" s="102"/>
      <c r="D27" s="103"/>
      <c r="E27" s="102"/>
      <c r="F27" s="103"/>
      <c r="G27" s="102"/>
      <c r="H27" s="103"/>
      <c r="I27" s="102"/>
      <c r="J27" s="103"/>
      <c r="K27" s="102"/>
      <c r="L27" s="103"/>
      <c r="M27" s="102"/>
      <c r="N27" s="104"/>
      <c r="O27" s="64">
        <f t="shared" si="4"/>
        <v>0</v>
      </c>
      <c r="S27" s="125"/>
      <c r="T27" s="126"/>
      <c r="U27" s="126"/>
      <c r="V27" s="126"/>
      <c r="W27" s="127"/>
    </row>
    <row r="28" spans="1:23" x14ac:dyDescent="0.2">
      <c r="A28" s="65"/>
      <c r="B28" s="65" t="s">
        <v>20</v>
      </c>
      <c r="C28" s="105"/>
      <c r="D28" s="105"/>
      <c r="E28" s="105"/>
      <c r="F28" s="105"/>
      <c r="G28" s="105"/>
      <c r="H28" s="105"/>
      <c r="I28" s="105"/>
      <c r="J28" s="105"/>
      <c r="K28" s="105"/>
      <c r="L28" s="105"/>
      <c r="M28" s="105"/>
      <c r="N28" s="106"/>
      <c r="O28" s="66">
        <f t="shared" si="4"/>
        <v>0</v>
      </c>
      <c r="S28" s="125"/>
      <c r="T28" s="126"/>
      <c r="U28" s="126"/>
      <c r="V28" s="126"/>
      <c r="W28" s="127"/>
    </row>
    <row r="29" spans="1:23" x14ac:dyDescent="0.2">
      <c r="A29" s="63"/>
      <c r="B29" s="63" t="s">
        <v>21</v>
      </c>
      <c r="C29" s="102"/>
      <c r="D29" s="103"/>
      <c r="E29" s="102"/>
      <c r="F29" s="103"/>
      <c r="G29" s="102"/>
      <c r="H29" s="103"/>
      <c r="I29" s="102"/>
      <c r="J29" s="103"/>
      <c r="K29" s="102"/>
      <c r="L29" s="103"/>
      <c r="M29" s="102"/>
      <c r="N29" s="104"/>
      <c r="O29" s="64">
        <f t="shared" si="4"/>
        <v>0</v>
      </c>
    </row>
    <row r="30" spans="1:23" x14ac:dyDescent="0.2">
      <c r="A30" s="65"/>
      <c r="B30" s="65" t="s">
        <v>22</v>
      </c>
      <c r="C30" s="105"/>
      <c r="D30" s="105"/>
      <c r="E30" s="105"/>
      <c r="F30" s="105"/>
      <c r="G30" s="105"/>
      <c r="H30" s="105"/>
      <c r="I30" s="105"/>
      <c r="J30" s="105"/>
      <c r="K30" s="105"/>
      <c r="L30" s="105"/>
      <c r="M30" s="105"/>
      <c r="N30" s="106"/>
      <c r="O30" s="66">
        <f t="shared" si="4"/>
        <v>0</v>
      </c>
    </row>
    <row r="31" spans="1:23" x14ac:dyDescent="0.2">
      <c r="A31" s="63"/>
      <c r="B31" s="63" t="s">
        <v>23</v>
      </c>
      <c r="C31" s="102"/>
      <c r="D31" s="103"/>
      <c r="E31" s="102"/>
      <c r="F31" s="103"/>
      <c r="G31" s="102"/>
      <c r="H31" s="103"/>
      <c r="I31" s="102"/>
      <c r="J31" s="103"/>
      <c r="K31" s="102"/>
      <c r="L31" s="103"/>
      <c r="M31" s="102"/>
      <c r="N31" s="104"/>
      <c r="O31" s="64">
        <f t="shared" si="4"/>
        <v>0</v>
      </c>
    </row>
    <row r="32" spans="1:23" x14ac:dyDescent="0.2">
      <c r="A32" s="65"/>
      <c r="B32" s="65" t="s">
        <v>24</v>
      </c>
      <c r="C32" s="105"/>
      <c r="D32" s="105"/>
      <c r="E32" s="105"/>
      <c r="F32" s="105"/>
      <c r="G32" s="105"/>
      <c r="H32" s="105"/>
      <c r="I32" s="105"/>
      <c r="J32" s="105"/>
      <c r="K32" s="105"/>
      <c r="L32" s="105"/>
      <c r="M32" s="105"/>
      <c r="N32" s="106"/>
      <c r="O32" s="66">
        <f t="shared" si="4"/>
        <v>0</v>
      </c>
    </row>
    <row r="33" spans="1:15" x14ac:dyDescent="0.2">
      <c r="A33" s="63"/>
      <c r="B33" s="63" t="s">
        <v>25</v>
      </c>
      <c r="C33" s="102"/>
      <c r="D33" s="103"/>
      <c r="E33" s="102"/>
      <c r="F33" s="103"/>
      <c r="G33" s="102"/>
      <c r="H33" s="103"/>
      <c r="I33" s="102"/>
      <c r="J33" s="103"/>
      <c r="K33" s="102"/>
      <c r="L33" s="103"/>
      <c r="M33" s="102"/>
      <c r="N33" s="104"/>
      <c r="O33" s="64">
        <f t="shared" si="4"/>
        <v>0</v>
      </c>
    </row>
    <row r="34" spans="1:15" x14ac:dyDescent="0.2">
      <c r="A34" s="111" t="s">
        <v>26</v>
      </c>
      <c r="B34" s="111"/>
      <c r="C34" s="112">
        <f>SUM(C35:C40)</f>
        <v>0</v>
      </c>
      <c r="D34" s="113">
        <f t="shared" ref="D34:N34" si="6">SUM(D35:D40)</f>
        <v>0</v>
      </c>
      <c r="E34" s="112">
        <f t="shared" si="6"/>
        <v>0</v>
      </c>
      <c r="F34" s="113">
        <f t="shared" si="6"/>
        <v>0</v>
      </c>
      <c r="G34" s="112">
        <f t="shared" si="6"/>
        <v>0</v>
      </c>
      <c r="H34" s="113">
        <f t="shared" si="6"/>
        <v>0</v>
      </c>
      <c r="I34" s="112">
        <f t="shared" si="6"/>
        <v>0</v>
      </c>
      <c r="J34" s="113">
        <f t="shared" si="6"/>
        <v>0</v>
      </c>
      <c r="K34" s="112">
        <f t="shared" si="6"/>
        <v>0</v>
      </c>
      <c r="L34" s="113">
        <f t="shared" si="6"/>
        <v>0</v>
      </c>
      <c r="M34" s="112">
        <f t="shared" si="6"/>
        <v>0</v>
      </c>
      <c r="N34" s="114">
        <f t="shared" si="6"/>
        <v>0</v>
      </c>
      <c r="O34" s="115">
        <f t="shared" si="4"/>
        <v>0</v>
      </c>
    </row>
    <row r="35" spans="1:15" x14ac:dyDescent="0.2">
      <c r="A35" s="63"/>
      <c r="B35" s="63" t="s">
        <v>27</v>
      </c>
      <c r="C35" s="102"/>
      <c r="D35" s="103"/>
      <c r="E35" s="102"/>
      <c r="F35" s="103"/>
      <c r="G35" s="102"/>
      <c r="H35" s="103"/>
      <c r="I35" s="102"/>
      <c r="J35" s="103"/>
      <c r="K35" s="102"/>
      <c r="L35" s="103"/>
      <c r="M35" s="102"/>
      <c r="N35" s="104"/>
      <c r="O35" s="64">
        <f t="shared" si="4"/>
        <v>0</v>
      </c>
    </row>
    <row r="36" spans="1:15" x14ac:dyDescent="0.2">
      <c r="A36" s="65"/>
      <c r="B36" s="65" t="s">
        <v>28</v>
      </c>
      <c r="C36" s="105"/>
      <c r="D36" s="105"/>
      <c r="E36" s="105"/>
      <c r="F36" s="105"/>
      <c r="G36" s="105"/>
      <c r="H36" s="105"/>
      <c r="I36" s="105"/>
      <c r="J36" s="105"/>
      <c r="K36" s="105"/>
      <c r="L36" s="105"/>
      <c r="M36" s="105"/>
      <c r="N36" s="106"/>
      <c r="O36" s="66">
        <f t="shared" si="4"/>
        <v>0</v>
      </c>
    </row>
    <row r="37" spans="1:15" x14ac:dyDescent="0.2">
      <c r="A37" s="63"/>
      <c r="B37" s="63" t="s">
        <v>29</v>
      </c>
      <c r="C37" s="102"/>
      <c r="D37" s="103"/>
      <c r="E37" s="102"/>
      <c r="F37" s="103"/>
      <c r="G37" s="102"/>
      <c r="H37" s="103"/>
      <c r="I37" s="102"/>
      <c r="J37" s="103"/>
      <c r="K37" s="102"/>
      <c r="L37" s="103"/>
      <c r="M37" s="102"/>
      <c r="N37" s="104"/>
      <c r="O37" s="64">
        <f t="shared" si="4"/>
        <v>0</v>
      </c>
    </row>
    <row r="38" spans="1:15" x14ac:dyDescent="0.2">
      <c r="A38" s="65"/>
      <c r="B38" s="65" t="s">
        <v>30</v>
      </c>
      <c r="C38" s="105"/>
      <c r="D38" s="105"/>
      <c r="E38" s="105"/>
      <c r="F38" s="105"/>
      <c r="G38" s="105"/>
      <c r="H38" s="105"/>
      <c r="I38" s="105"/>
      <c r="J38" s="105"/>
      <c r="K38" s="105"/>
      <c r="L38" s="105"/>
      <c r="M38" s="105"/>
      <c r="N38" s="106"/>
      <c r="O38" s="66">
        <f t="shared" si="4"/>
        <v>0</v>
      </c>
    </row>
    <row r="39" spans="1:15" x14ac:dyDescent="0.2">
      <c r="A39" s="63"/>
      <c r="B39" s="63" t="s">
        <v>31</v>
      </c>
      <c r="C39" s="102"/>
      <c r="D39" s="103"/>
      <c r="E39" s="102"/>
      <c r="F39" s="103"/>
      <c r="G39" s="102"/>
      <c r="H39" s="103"/>
      <c r="I39" s="102"/>
      <c r="J39" s="103"/>
      <c r="K39" s="102"/>
      <c r="L39" s="103"/>
      <c r="M39" s="102"/>
      <c r="N39" s="104"/>
      <c r="O39" s="64">
        <f t="shared" si="4"/>
        <v>0</v>
      </c>
    </row>
    <row r="40" spans="1:15" x14ac:dyDescent="0.2">
      <c r="A40" s="65"/>
      <c r="B40" s="65" t="s">
        <v>32</v>
      </c>
      <c r="C40" s="105"/>
      <c r="D40" s="105"/>
      <c r="E40" s="105"/>
      <c r="F40" s="105"/>
      <c r="G40" s="105"/>
      <c r="H40" s="105"/>
      <c r="I40" s="105"/>
      <c r="J40" s="105"/>
      <c r="K40" s="105"/>
      <c r="L40" s="105"/>
      <c r="M40" s="105"/>
      <c r="N40" s="106"/>
      <c r="O40" s="66">
        <f t="shared" si="4"/>
        <v>0</v>
      </c>
    </row>
    <row r="41" spans="1:15" x14ac:dyDescent="0.2">
      <c r="A41" s="111" t="s">
        <v>34</v>
      </c>
      <c r="B41" s="111"/>
      <c r="C41" s="112">
        <f t="shared" ref="C41:N41" si="7">SUM(C42:C56)</f>
        <v>0</v>
      </c>
      <c r="D41" s="113">
        <f t="shared" si="7"/>
        <v>0</v>
      </c>
      <c r="E41" s="112">
        <f t="shared" si="7"/>
        <v>0</v>
      </c>
      <c r="F41" s="113">
        <f t="shared" si="7"/>
        <v>0</v>
      </c>
      <c r="G41" s="112">
        <f t="shared" si="7"/>
        <v>0</v>
      </c>
      <c r="H41" s="113">
        <f t="shared" si="7"/>
        <v>0</v>
      </c>
      <c r="I41" s="112">
        <f t="shared" si="7"/>
        <v>0</v>
      </c>
      <c r="J41" s="113">
        <f t="shared" si="7"/>
        <v>0</v>
      </c>
      <c r="K41" s="112">
        <f t="shared" si="7"/>
        <v>0</v>
      </c>
      <c r="L41" s="113">
        <f t="shared" si="7"/>
        <v>0</v>
      </c>
      <c r="M41" s="112">
        <f t="shared" si="7"/>
        <v>0</v>
      </c>
      <c r="N41" s="114">
        <f t="shared" si="7"/>
        <v>0</v>
      </c>
      <c r="O41" s="115">
        <f t="shared" si="4"/>
        <v>0</v>
      </c>
    </row>
    <row r="42" spans="1:15" x14ac:dyDescent="0.2">
      <c r="A42" s="107"/>
      <c r="B42" s="107" t="s">
        <v>35</v>
      </c>
      <c r="C42" s="108"/>
      <c r="D42" s="108"/>
      <c r="E42" s="108"/>
      <c r="F42" s="108"/>
      <c r="G42" s="108"/>
      <c r="H42" s="108"/>
      <c r="I42" s="108"/>
      <c r="J42" s="108"/>
      <c r="K42" s="108"/>
      <c r="L42" s="108"/>
      <c r="M42" s="108"/>
      <c r="N42" s="109"/>
      <c r="O42" s="110">
        <f t="shared" si="4"/>
        <v>0</v>
      </c>
    </row>
    <row r="43" spans="1:15" x14ac:dyDescent="0.2">
      <c r="A43" s="63"/>
      <c r="B43" s="63" t="s">
        <v>36</v>
      </c>
      <c r="C43" s="102"/>
      <c r="D43" s="103"/>
      <c r="E43" s="102"/>
      <c r="F43" s="103"/>
      <c r="G43" s="102"/>
      <c r="H43" s="103"/>
      <c r="I43" s="102"/>
      <c r="J43" s="103"/>
      <c r="K43" s="102"/>
      <c r="L43" s="103"/>
      <c r="M43" s="102"/>
      <c r="N43" s="104"/>
      <c r="O43" s="64">
        <f t="shared" si="4"/>
        <v>0</v>
      </c>
    </row>
    <row r="44" spans="1:15" x14ac:dyDescent="0.2">
      <c r="A44" s="65"/>
      <c r="B44" s="65" t="s">
        <v>37</v>
      </c>
      <c r="C44" s="105"/>
      <c r="D44" s="105"/>
      <c r="E44" s="105"/>
      <c r="F44" s="105"/>
      <c r="G44" s="105"/>
      <c r="H44" s="105"/>
      <c r="I44" s="105"/>
      <c r="J44" s="105"/>
      <c r="K44" s="105"/>
      <c r="L44" s="105"/>
      <c r="M44" s="105"/>
      <c r="N44" s="106"/>
      <c r="O44" s="66">
        <f t="shared" si="4"/>
        <v>0</v>
      </c>
    </row>
    <row r="45" spans="1:15" x14ac:dyDescent="0.2">
      <c r="A45" s="63"/>
      <c r="B45" s="63" t="s">
        <v>38</v>
      </c>
      <c r="C45" s="102"/>
      <c r="D45" s="103"/>
      <c r="E45" s="102"/>
      <c r="F45" s="103"/>
      <c r="G45" s="102"/>
      <c r="H45" s="103"/>
      <c r="I45" s="102"/>
      <c r="J45" s="103"/>
      <c r="K45" s="102"/>
      <c r="L45" s="103"/>
      <c r="M45" s="102"/>
      <c r="N45" s="104"/>
      <c r="O45" s="64">
        <f t="shared" si="4"/>
        <v>0</v>
      </c>
    </row>
    <row r="46" spans="1:15" x14ac:dyDescent="0.2">
      <c r="A46" s="65"/>
      <c r="B46" s="65" t="s">
        <v>39</v>
      </c>
      <c r="C46" s="105"/>
      <c r="D46" s="105"/>
      <c r="E46" s="105"/>
      <c r="F46" s="105"/>
      <c r="G46" s="105"/>
      <c r="H46" s="105"/>
      <c r="I46" s="105"/>
      <c r="J46" s="105"/>
      <c r="K46" s="105"/>
      <c r="L46" s="105"/>
      <c r="M46" s="105"/>
      <c r="N46" s="106"/>
      <c r="O46" s="66">
        <f t="shared" si="4"/>
        <v>0</v>
      </c>
    </row>
    <row r="47" spans="1:15" x14ac:dyDescent="0.2">
      <c r="A47" s="63"/>
      <c r="B47" s="63" t="s">
        <v>40</v>
      </c>
      <c r="C47" s="102"/>
      <c r="D47" s="103"/>
      <c r="E47" s="102"/>
      <c r="F47" s="103"/>
      <c r="G47" s="102"/>
      <c r="H47" s="103"/>
      <c r="I47" s="102"/>
      <c r="J47" s="103"/>
      <c r="K47" s="102"/>
      <c r="L47" s="103"/>
      <c r="M47" s="102"/>
      <c r="N47" s="104"/>
      <c r="O47" s="64">
        <f t="shared" si="4"/>
        <v>0</v>
      </c>
    </row>
    <row r="48" spans="1:15" x14ac:dyDescent="0.2">
      <c r="A48" s="65"/>
      <c r="B48" s="65" t="s">
        <v>41</v>
      </c>
      <c r="C48" s="105"/>
      <c r="D48" s="105"/>
      <c r="E48" s="105"/>
      <c r="F48" s="105"/>
      <c r="G48" s="105"/>
      <c r="H48" s="105"/>
      <c r="I48" s="105"/>
      <c r="J48" s="105"/>
      <c r="K48" s="105"/>
      <c r="L48" s="105"/>
      <c r="M48" s="105"/>
      <c r="N48" s="106"/>
      <c r="O48" s="66">
        <f t="shared" si="4"/>
        <v>0</v>
      </c>
    </row>
    <row r="49" spans="1:15" x14ac:dyDescent="0.2">
      <c r="A49" s="63"/>
      <c r="B49" s="63" t="s">
        <v>42</v>
      </c>
      <c r="C49" s="102"/>
      <c r="D49" s="103"/>
      <c r="E49" s="102"/>
      <c r="F49" s="103"/>
      <c r="G49" s="102"/>
      <c r="H49" s="103"/>
      <c r="I49" s="102"/>
      <c r="J49" s="103"/>
      <c r="K49" s="102"/>
      <c r="L49" s="103"/>
      <c r="M49" s="102"/>
      <c r="N49" s="104"/>
      <c r="O49" s="64">
        <f t="shared" si="4"/>
        <v>0</v>
      </c>
    </row>
    <row r="50" spans="1:15" x14ac:dyDescent="0.2">
      <c r="A50" s="65"/>
      <c r="B50" s="65" t="s">
        <v>43</v>
      </c>
      <c r="C50" s="105"/>
      <c r="D50" s="105"/>
      <c r="E50" s="105"/>
      <c r="F50" s="105"/>
      <c r="G50" s="105"/>
      <c r="H50" s="105"/>
      <c r="I50" s="105"/>
      <c r="J50" s="105"/>
      <c r="K50" s="105"/>
      <c r="L50" s="105"/>
      <c r="M50" s="105"/>
      <c r="N50" s="106"/>
      <c r="O50" s="66">
        <f t="shared" si="4"/>
        <v>0</v>
      </c>
    </row>
    <row r="51" spans="1:15" x14ac:dyDescent="0.2">
      <c r="A51" s="63"/>
      <c r="B51" s="63" t="s">
        <v>44</v>
      </c>
      <c r="C51" s="102"/>
      <c r="D51" s="103"/>
      <c r="E51" s="102"/>
      <c r="F51" s="103"/>
      <c r="G51" s="102"/>
      <c r="H51" s="103"/>
      <c r="I51" s="102"/>
      <c r="J51" s="103"/>
      <c r="K51" s="102"/>
      <c r="L51" s="103"/>
      <c r="M51" s="102"/>
      <c r="N51" s="104"/>
      <c r="O51" s="64">
        <f t="shared" si="4"/>
        <v>0</v>
      </c>
    </row>
    <row r="52" spans="1:15" x14ac:dyDescent="0.2">
      <c r="A52" s="65"/>
      <c r="B52" s="65" t="s">
        <v>45</v>
      </c>
      <c r="C52" s="105"/>
      <c r="D52" s="105"/>
      <c r="E52" s="105"/>
      <c r="F52" s="105"/>
      <c r="G52" s="105"/>
      <c r="H52" s="105"/>
      <c r="I52" s="105"/>
      <c r="J52" s="105"/>
      <c r="K52" s="105"/>
      <c r="L52" s="105"/>
      <c r="M52" s="105"/>
      <c r="N52" s="106"/>
      <c r="O52" s="66">
        <f t="shared" si="4"/>
        <v>0</v>
      </c>
    </row>
    <row r="53" spans="1:15" x14ac:dyDescent="0.2">
      <c r="A53" s="63"/>
      <c r="B53" s="63" t="s">
        <v>46</v>
      </c>
      <c r="C53" s="102"/>
      <c r="D53" s="103"/>
      <c r="E53" s="102"/>
      <c r="F53" s="103"/>
      <c r="G53" s="102"/>
      <c r="H53" s="103"/>
      <c r="I53" s="102"/>
      <c r="J53" s="103"/>
      <c r="K53" s="102"/>
      <c r="L53" s="103"/>
      <c r="M53" s="102"/>
      <c r="N53" s="104"/>
      <c r="O53" s="64">
        <f t="shared" si="4"/>
        <v>0</v>
      </c>
    </row>
    <row r="54" spans="1:15" x14ac:dyDescent="0.2">
      <c r="A54" s="65"/>
      <c r="B54" s="65" t="s">
        <v>47</v>
      </c>
      <c r="C54" s="105"/>
      <c r="D54" s="105"/>
      <c r="E54" s="105"/>
      <c r="F54" s="105"/>
      <c r="G54" s="105"/>
      <c r="H54" s="105"/>
      <c r="I54" s="105"/>
      <c r="J54" s="105"/>
      <c r="K54" s="105"/>
      <c r="L54" s="105"/>
      <c r="M54" s="105"/>
      <c r="N54" s="106"/>
      <c r="O54" s="66">
        <f t="shared" si="4"/>
        <v>0</v>
      </c>
    </row>
    <row r="55" spans="1:15" x14ac:dyDescent="0.2">
      <c r="A55" s="63"/>
      <c r="B55" s="63" t="s">
        <v>48</v>
      </c>
      <c r="C55" s="102"/>
      <c r="D55" s="103"/>
      <c r="E55" s="102"/>
      <c r="F55" s="103"/>
      <c r="G55" s="102"/>
      <c r="H55" s="103"/>
      <c r="I55" s="102"/>
      <c r="J55" s="103"/>
      <c r="K55" s="102"/>
      <c r="L55" s="103"/>
      <c r="M55" s="102"/>
      <c r="N55" s="104"/>
      <c r="O55" s="64">
        <f>SUM(C55:N55)</f>
        <v>0</v>
      </c>
    </row>
    <row r="56" spans="1:15" ht="17" thickBot="1" x14ac:dyDescent="0.25">
      <c r="A56" s="145" t="s">
        <v>120</v>
      </c>
      <c r="B56" s="145"/>
      <c r="C56" s="146"/>
      <c r="D56" s="146"/>
      <c r="E56" s="146"/>
      <c r="F56" s="146"/>
      <c r="G56" s="146"/>
      <c r="H56" s="146"/>
      <c r="I56" s="146"/>
      <c r="J56" s="146"/>
      <c r="K56" s="146"/>
      <c r="L56" s="146"/>
      <c r="M56" s="146"/>
      <c r="N56" s="147"/>
      <c r="O56" s="64">
        <f>SUM(C56:N56)</f>
        <v>0</v>
      </c>
    </row>
    <row r="57" spans="1:15" ht="17" thickTop="1" x14ac:dyDescent="0.2">
      <c r="A57" s="68" t="s">
        <v>100</v>
      </c>
      <c r="B57" s="69"/>
      <c r="C57" s="70">
        <f t="shared" ref="C57:O57" si="8">C4-C16</f>
        <v>0</v>
      </c>
      <c r="D57" s="71">
        <f t="shared" si="8"/>
        <v>0</v>
      </c>
      <c r="E57" s="70">
        <f t="shared" si="8"/>
        <v>0</v>
      </c>
      <c r="F57" s="71">
        <f t="shared" si="8"/>
        <v>0</v>
      </c>
      <c r="G57" s="70">
        <f t="shared" si="8"/>
        <v>0</v>
      </c>
      <c r="H57" s="71">
        <f t="shared" si="8"/>
        <v>0</v>
      </c>
      <c r="I57" s="70">
        <f t="shared" si="8"/>
        <v>0</v>
      </c>
      <c r="J57" s="71">
        <f t="shared" si="8"/>
        <v>0</v>
      </c>
      <c r="K57" s="70">
        <f t="shared" si="8"/>
        <v>0</v>
      </c>
      <c r="L57" s="71">
        <f t="shared" si="8"/>
        <v>0</v>
      </c>
      <c r="M57" s="70">
        <f t="shared" si="8"/>
        <v>0</v>
      </c>
      <c r="N57" s="72">
        <f t="shared" si="8"/>
        <v>0</v>
      </c>
      <c r="O57" s="144">
        <f t="shared" si="8"/>
        <v>0</v>
      </c>
    </row>
    <row r="59" spans="1:15" x14ac:dyDescent="0.2">
      <c r="C59" s="24">
        <f>C57</f>
        <v>0</v>
      </c>
      <c r="D59" s="24">
        <f>C59+D57</f>
        <v>0</v>
      </c>
      <c r="E59" s="24">
        <f t="shared" ref="E59:M59" si="9">D59+E57</f>
        <v>0</v>
      </c>
      <c r="F59" s="24">
        <f t="shared" si="9"/>
        <v>0</v>
      </c>
      <c r="G59" s="24">
        <f t="shared" si="9"/>
        <v>0</v>
      </c>
      <c r="H59" s="24">
        <f t="shared" si="9"/>
        <v>0</v>
      </c>
      <c r="I59" s="24">
        <f t="shared" si="9"/>
        <v>0</v>
      </c>
      <c r="J59" s="24">
        <f t="shared" si="9"/>
        <v>0</v>
      </c>
      <c r="K59" s="24">
        <f t="shared" si="9"/>
        <v>0</v>
      </c>
      <c r="L59" s="24">
        <f t="shared" si="9"/>
        <v>0</v>
      </c>
      <c r="M59" s="24">
        <f t="shared" si="9"/>
        <v>0</v>
      </c>
      <c r="N59" s="24">
        <f>M59+N57</f>
        <v>0</v>
      </c>
    </row>
    <row r="61" spans="1:15" ht="19" x14ac:dyDescent="0.25">
      <c r="A61" s="50" t="s">
        <v>105</v>
      </c>
      <c r="B61" s="50"/>
      <c r="C61" s="50"/>
      <c r="D61" s="50"/>
      <c r="E61" s="50"/>
      <c r="F61" s="50"/>
      <c r="G61" s="50"/>
      <c r="H61" s="50"/>
      <c r="I61" s="50"/>
      <c r="J61" s="50"/>
      <c r="K61" s="50"/>
      <c r="L61" s="50"/>
      <c r="M61" s="50"/>
      <c r="N61" s="50"/>
      <c r="O61" s="50"/>
    </row>
  </sheetData>
  <sheetProtection algorithmName="SHA-512" hashValue="jjsLzLXarrKEinKXr5mXYYcUREMsMTTtdbkSuqkM/cMmFk8pcEUF0C2RctJVSGhtwFUMiNXLz0s+m1ExI2V4tQ==" saltValue="JKf5ApIGh0yY2eHDq6wq9Q==" spinCount="100000" sheet="1" objects="1" scenarios="1" selectLockedCells="1"/>
  <mergeCells count="1">
    <mergeCell ref="A2:O2"/>
  </mergeCells>
  <phoneticPr fontId="3" type="noConversion"/>
  <dataValidations count="1">
    <dataValidation type="decimal" operator="greaterThan" allowBlank="1" showInputMessage="1" showErrorMessage="1" sqref="C5:N15 C18:N23 C25:N33 C35:N40 C42:N56" xr:uid="{E37A525C-B57E-C148-9605-EF32B3C9A84A}">
      <formula1>-1</formula1>
    </dataValidation>
  </dataValidations>
  <pageMargins left="0.7" right="0.7" top="0.75" bottom="0.75" header="0.3" footer="0.3"/>
  <pageSetup paperSize="9" orientation="portrait" horizontalDpi="0" verticalDpi="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6190D5-B32A-B04A-B75F-33F7D9002276}">
  <dimension ref="A1:AU148"/>
  <sheetViews>
    <sheetView showGridLines="0" zoomScale="94" zoomScaleNormal="91" workbookViewId="0">
      <selection activeCell="V3" sqref="V3"/>
    </sheetView>
  </sheetViews>
  <sheetFormatPr baseColWidth="10" defaultColWidth="10.83203125" defaultRowHeight="16" x14ac:dyDescent="0.2"/>
  <cols>
    <col min="1" max="1" width="17.5" style="18" bestFit="1" customWidth="1"/>
    <col min="2" max="2" width="14.5" style="18" customWidth="1"/>
    <col min="3" max="6" width="10.83203125" style="18"/>
    <col min="7" max="7" width="25.5" style="18" customWidth="1"/>
    <col min="8" max="11" width="10.83203125" style="18"/>
    <col min="12" max="12" width="10.83203125" style="18" customWidth="1"/>
    <col min="13" max="18" width="10.83203125" style="18"/>
    <col min="19" max="19" width="10.83203125" style="18" customWidth="1"/>
    <col min="20" max="20" width="10.83203125" style="18"/>
    <col min="21" max="21" width="50.83203125" style="18" customWidth="1"/>
    <col min="22" max="22" width="10.83203125" style="18"/>
    <col min="23" max="26" width="10.83203125" style="76"/>
    <col min="27" max="27" width="17.6640625" style="79" bestFit="1" customWidth="1"/>
    <col min="28" max="28" width="19.1640625" style="24" bestFit="1" customWidth="1"/>
    <col min="29" max="36" width="11.1640625" style="24" bestFit="1" customWidth="1"/>
    <col min="37" max="38" width="11.5" style="24" bestFit="1" customWidth="1"/>
    <col min="39" max="40" width="11.6640625" style="24" bestFit="1" customWidth="1"/>
    <col min="41" max="41" width="18.83203125" style="24" bestFit="1" customWidth="1"/>
    <col min="42" max="42" width="10.83203125" style="24"/>
    <col min="43" max="43" width="10.83203125" style="79"/>
    <col min="44" max="47" width="10.83203125" style="76"/>
    <col min="48" max="16384" width="10.83203125" style="18"/>
  </cols>
  <sheetData>
    <row r="1" spans="1:42" ht="91" customHeight="1" x14ac:dyDescent="0.2">
      <c r="A1" s="23" t="s">
        <v>106</v>
      </c>
      <c r="B1" s="19"/>
      <c r="C1" s="19"/>
      <c r="D1" s="19"/>
      <c r="E1" s="19"/>
      <c r="F1" s="19"/>
      <c r="G1" s="19"/>
      <c r="H1" s="19"/>
      <c r="I1" s="19"/>
      <c r="J1" s="19"/>
      <c r="K1" s="19"/>
      <c r="L1" s="19"/>
      <c r="M1" s="19"/>
      <c r="N1" s="19"/>
      <c r="O1" s="19"/>
      <c r="P1" s="19"/>
      <c r="Q1" s="19"/>
      <c r="R1" s="19"/>
      <c r="S1" s="19"/>
      <c r="T1" s="19"/>
      <c r="U1" s="19"/>
    </row>
    <row r="2" spans="1:42" ht="79" customHeight="1" x14ac:dyDescent="0.2">
      <c r="A2" s="153" t="s">
        <v>107</v>
      </c>
      <c r="B2" s="153"/>
      <c r="C2" s="153"/>
      <c r="D2" s="153"/>
      <c r="E2" s="153"/>
      <c r="F2" s="153"/>
      <c r="G2" s="153"/>
      <c r="H2" s="153"/>
      <c r="I2" s="153"/>
      <c r="J2" s="153"/>
      <c r="K2" s="153"/>
      <c r="L2" s="153"/>
      <c r="M2" s="153"/>
      <c r="N2" s="153"/>
      <c r="O2" s="153"/>
      <c r="P2" s="153"/>
      <c r="Q2" s="153"/>
      <c r="R2" s="153"/>
      <c r="S2" s="153"/>
      <c r="T2" s="153"/>
      <c r="U2" s="153"/>
    </row>
    <row r="3" spans="1:42" ht="24" x14ac:dyDescent="0.3">
      <c r="A3" s="22" t="s">
        <v>108</v>
      </c>
      <c r="B3" s="21"/>
      <c r="C3" s="21"/>
      <c r="D3" s="21"/>
      <c r="E3" s="21"/>
      <c r="F3" s="21"/>
      <c r="G3" s="21"/>
      <c r="H3" s="21"/>
      <c r="I3" s="21"/>
      <c r="J3" s="21"/>
      <c r="K3" s="21"/>
      <c r="L3" s="21"/>
      <c r="M3" s="21"/>
      <c r="N3" s="21"/>
      <c r="O3" s="21"/>
      <c r="P3" s="21"/>
      <c r="Q3" s="21"/>
      <c r="R3" s="21"/>
      <c r="S3" s="21"/>
      <c r="T3" s="21"/>
      <c r="U3" s="21"/>
      <c r="V3" s="101"/>
      <c r="AB3" s="24" t="str" cm="1">
        <f t="array" ref="AB3:AG3">TRANSPOSE(Tiedot!C11:C16)</f>
        <v>Toimitilavuokra</v>
      </c>
      <c r="AC3" s="24" t="str">
        <v>Toimitilan huolto ja ylläpito</v>
      </c>
      <c r="AD3" s="24" t="str">
        <v>Uudet laitteet ja kalusto</v>
      </c>
      <c r="AE3" s="24" t="str">
        <v>Laitteiden ja kaluston poistot</v>
      </c>
      <c r="AF3" s="24" t="str">
        <v>Laitevuokrat</v>
      </c>
      <c r="AG3" s="24" t="str">
        <v>Muut toimitila- ja kalustokulut</v>
      </c>
    </row>
    <row r="4" spans="1:42" ht="31" customHeight="1" x14ac:dyDescent="0.3">
      <c r="A4" s="73" t="s">
        <v>109</v>
      </c>
      <c r="AA4" s="80" t="s">
        <v>85</v>
      </c>
      <c r="AB4" s="24" cm="1">
        <f t="array" ref="AB4:AG4">TRANSPOSE(Budjetti!O18:O23)</f>
        <v>0</v>
      </c>
      <c r="AC4" s="24">
        <v>0</v>
      </c>
      <c r="AD4" s="24">
        <v>0</v>
      </c>
      <c r="AE4" s="24">
        <v>0</v>
      </c>
      <c r="AF4" s="24">
        <v>0</v>
      </c>
      <c r="AG4" s="24">
        <v>0</v>
      </c>
    </row>
    <row r="5" spans="1:42" x14ac:dyDescent="0.2">
      <c r="AA5" s="79" t="s">
        <v>110</v>
      </c>
      <c r="AB5" s="24" cm="1">
        <f t="array" ref="AB5:AG5">TRANSPOSE(Toteuma!O18:O23)</f>
        <v>0</v>
      </c>
      <c r="AC5" s="24">
        <v>0</v>
      </c>
      <c r="AD5" s="24">
        <v>0</v>
      </c>
      <c r="AE5" s="24">
        <v>0</v>
      </c>
      <c r="AF5" s="24">
        <v>0</v>
      </c>
      <c r="AG5" s="24">
        <v>0</v>
      </c>
    </row>
    <row r="6" spans="1:42" x14ac:dyDescent="0.2">
      <c r="AB6" s="24" t="str" cm="1">
        <f t="array" ref="AB6:AJ6">TRANSPOSE(Tiedot!C18:C26)</f>
        <v>Kirjanpito</v>
      </c>
      <c r="AC6" s="24" t="str">
        <v>Ohjelmistojen lisenssit</v>
      </c>
      <c r="AD6" s="24" t="str">
        <v>Puhelinkulut</v>
      </c>
      <c r="AE6" s="24" t="str">
        <v>Verkkosivujen ylläpito</v>
      </c>
      <c r="AF6" s="24" t="str">
        <v>Internet</v>
      </c>
      <c r="AG6" s="24" t="str">
        <v>Järjestöjen ja liittojen jäsenmaksut</v>
      </c>
      <c r="AH6" s="24" t="str">
        <v>Patentti ja IPR kulut</v>
      </c>
      <c r="AI6" s="24" t="str">
        <v>Pankkikulut</v>
      </c>
      <c r="AJ6" s="24" t="str">
        <v>Muut palvelukulut</v>
      </c>
    </row>
    <row r="7" spans="1:42" x14ac:dyDescent="0.2">
      <c r="AA7" s="80" t="s">
        <v>85</v>
      </c>
      <c r="AB7" s="24" cm="1">
        <f t="array" ref="AB7:AJ7">TRANSPOSE(Budjetti!O25:O33)</f>
        <v>0</v>
      </c>
      <c r="AC7" s="24">
        <v>0</v>
      </c>
      <c r="AD7" s="24">
        <v>0</v>
      </c>
      <c r="AE7" s="24">
        <v>0</v>
      </c>
      <c r="AF7" s="24">
        <v>0</v>
      </c>
      <c r="AG7" s="24">
        <v>0</v>
      </c>
      <c r="AH7" s="24">
        <v>0</v>
      </c>
      <c r="AI7" s="24">
        <v>0</v>
      </c>
      <c r="AJ7" s="24">
        <v>0</v>
      </c>
    </row>
    <row r="8" spans="1:42" x14ac:dyDescent="0.2">
      <c r="AA8" s="79" t="s">
        <v>110</v>
      </c>
      <c r="AB8" s="24" cm="1">
        <f t="array" ref="AB8:AJ8">TRANSPOSE(Toteuma!O25:O33)</f>
        <v>0</v>
      </c>
      <c r="AC8" s="24">
        <v>0</v>
      </c>
      <c r="AD8" s="24">
        <v>0</v>
      </c>
      <c r="AE8" s="24">
        <v>0</v>
      </c>
      <c r="AF8" s="24">
        <v>0</v>
      </c>
      <c r="AG8" s="24">
        <v>0</v>
      </c>
      <c r="AH8" s="24">
        <v>0</v>
      </c>
      <c r="AI8" s="24">
        <v>0</v>
      </c>
      <c r="AJ8" s="24">
        <v>0</v>
      </c>
    </row>
    <row r="9" spans="1:42" x14ac:dyDescent="0.2">
      <c r="AB9" s="24" t="str" cm="1">
        <f t="array" ref="AB9:AG9">TRANSPOSE(Tiedot!C28:C33)</f>
        <v>Oma palkka (brutto)</v>
      </c>
      <c r="AC9" s="24" t="str">
        <v>Yrittäjän eläkevakuutus</v>
      </c>
      <c r="AD9" s="24" t="str">
        <v>Yrittäjän työttömyysturvavakuutus</v>
      </c>
      <c r="AE9" s="24" t="str">
        <v>Työntekijöiden palkat</v>
      </c>
      <c r="AF9" s="24" t="str">
        <v>Työntekijöiden vakuutukset</v>
      </c>
      <c r="AG9" s="24" t="str">
        <v>Muut henkilöstökulut</v>
      </c>
    </row>
    <row r="10" spans="1:42" x14ac:dyDescent="0.2">
      <c r="AA10" s="80" t="s">
        <v>85</v>
      </c>
      <c r="AB10" s="24" cm="1">
        <f t="array" ref="AB10:AG10">TRANSPOSE(Budjetti!O35:O40)</f>
        <v>0</v>
      </c>
      <c r="AC10" s="24">
        <v>0</v>
      </c>
      <c r="AD10" s="24">
        <v>0</v>
      </c>
      <c r="AE10" s="24">
        <v>0</v>
      </c>
      <c r="AF10" s="24">
        <v>0</v>
      </c>
      <c r="AG10" s="24">
        <v>0</v>
      </c>
    </row>
    <row r="11" spans="1:42" x14ac:dyDescent="0.2">
      <c r="AA11" s="79" t="s">
        <v>110</v>
      </c>
      <c r="AB11" s="24" cm="1">
        <f t="array" ref="AB11:AG11">TRANSPOSE(Toteuma!O35:O40)</f>
        <v>0</v>
      </c>
      <c r="AC11" s="24">
        <v>0</v>
      </c>
      <c r="AD11" s="24">
        <v>0</v>
      </c>
      <c r="AE11" s="24">
        <v>0</v>
      </c>
      <c r="AF11" s="24">
        <v>0</v>
      </c>
      <c r="AG11" s="24">
        <v>0</v>
      </c>
    </row>
    <row r="12" spans="1:42" x14ac:dyDescent="0.2">
      <c r="AB12" s="24" t="str" cm="1">
        <f t="array" ref="AB12:AO12">TRANSPOSE(Tiedot!C36:C49)</f>
        <v>Toimistotarvikkeet</v>
      </c>
      <c r="AC12" s="24" t="str">
        <v>Markkinointikulut</v>
      </c>
      <c r="AD12" s="24" t="str">
        <v>Sähkö</v>
      </c>
      <c r="AE12" s="24" t="str">
        <v>Ostopalvelut</v>
      </c>
      <c r="AF12" s="24" t="str">
        <v>Raaka-aineet</v>
      </c>
      <c r="AG12" s="24" t="str">
        <v>Pakkausmateriaalit</v>
      </c>
      <c r="AH12" s="24" t="str">
        <v>Kuljetuskulut</v>
      </c>
      <c r="AI12" s="24" t="str">
        <v>Postikulut</v>
      </c>
      <c r="AJ12" s="24" t="str">
        <v>Varastokulut</v>
      </c>
      <c r="AK12" s="24" t="str">
        <v>Matkakulut</v>
      </c>
      <c r="AL12" s="24" t="str">
        <v>Edustuskulut</v>
      </c>
      <c r="AM12" s="24" t="str">
        <v>Kirjat ja lehdet</v>
      </c>
      <c r="AN12" s="24" t="str">
        <v>Koulutukset</v>
      </c>
      <c r="AO12" s="24" t="str">
        <v>Muut muuttuvat kulut</v>
      </c>
    </row>
    <row r="13" spans="1:42" x14ac:dyDescent="0.2">
      <c r="AA13" s="80" t="s">
        <v>85</v>
      </c>
      <c r="AB13" s="24" cm="1">
        <f t="array" ref="AB13:AO13">TRANSPOSE(Budjetti!O42:O55)</f>
        <v>0</v>
      </c>
      <c r="AC13" s="24">
        <v>0</v>
      </c>
      <c r="AD13" s="24">
        <v>0</v>
      </c>
      <c r="AE13" s="24">
        <v>0</v>
      </c>
      <c r="AF13" s="24">
        <v>0</v>
      </c>
      <c r="AG13" s="24">
        <v>0</v>
      </c>
      <c r="AH13" s="24">
        <v>0</v>
      </c>
      <c r="AI13" s="24">
        <v>0</v>
      </c>
      <c r="AJ13" s="24">
        <v>0</v>
      </c>
      <c r="AK13" s="24">
        <v>0</v>
      </c>
      <c r="AL13" s="24">
        <v>0</v>
      </c>
      <c r="AM13" s="24">
        <v>0</v>
      </c>
      <c r="AN13" s="24">
        <v>0</v>
      </c>
      <c r="AO13" s="24">
        <v>0</v>
      </c>
    </row>
    <row r="14" spans="1:42" x14ac:dyDescent="0.2">
      <c r="AA14" s="79" t="s">
        <v>110</v>
      </c>
      <c r="AB14" s="24" cm="1">
        <f t="array" ref="AB14:AP14">TRANSPOSE(Toteuma!O42:O56)</f>
        <v>0</v>
      </c>
      <c r="AC14" s="24">
        <v>0</v>
      </c>
      <c r="AD14" s="24">
        <v>0</v>
      </c>
      <c r="AE14" s="24">
        <v>0</v>
      </c>
      <c r="AF14" s="24">
        <v>0</v>
      </c>
      <c r="AG14" s="24">
        <v>0</v>
      </c>
      <c r="AH14" s="24">
        <v>0</v>
      </c>
      <c r="AI14" s="24">
        <v>0</v>
      </c>
      <c r="AJ14" s="24">
        <v>0</v>
      </c>
      <c r="AK14" s="24">
        <v>0</v>
      </c>
      <c r="AL14" s="24">
        <v>0</v>
      </c>
      <c r="AM14" s="24">
        <v>0</v>
      </c>
      <c r="AN14" s="24">
        <v>0</v>
      </c>
      <c r="AO14" s="24">
        <v>0</v>
      </c>
      <c r="AP14" s="24">
        <v>0</v>
      </c>
    </row>
    <row r="17" spans="27:41" x14ac:dyDescent="0.2">
      <c r="AC17" s="81" t="s">
        <v>72</v>
      </c>
      <c r="AD17" s="81" t="s">
        <v>73</v>
      </c>
      <c r="AE17" s="81" t="s">
        <v>74</v>
      </c>
      <c r="AF17" s="81" t="s">
        <v>75</v>
      </c>
      <c r="AG17" s="81" t="s">
        <v>76</v>
      </c>
      <c r="AH17" s="81" t="s">
        <v>77</v>
      </c>
      <c r="AI17" s="81" t="s">
        <v>78</v>
      </c>
      <c r="AJ17" s="81" t="s">
        <v>79</v>
      </c>
      <c r="AK17" s="81" t="s">
        <v>80</v>
      </c>
      <c r="AL17" s="81" t="s">
        <v>81</v>
      </c>
      <c r="AM17" s="81" t="s">
        <v>82</v>
      </c>
      <c r="AN17" s="81" t="s">
        <v>83</v>
      </c>
      <c r="AO17" s="24" t="str">
        <f>Budjetti!O3</f>
        <v>Koko vuosi</v>
      </c>
    </row>
    <row r="18" spans="27:41" x14ac:dyDescent="0.2">
      <c r="AB18" s="79" t="s">
        <v>111</v>
      </c>
      <c r="AC18" s="24" cm="1">
        <f t="array" ref="AC18:AN18">TRANSPOSE(Tiedot!D71:D82)</f>
        <v>0</v>
      </c>
      <c r="AD18" s="24">
        <v>0</v>
      </c>
      <c r="AE18" s="24">
        <v>0</v>
      </c>
      <c r="AF18" s="24">
        <v>0</v>
      </c>
      <c r="AG18" s="24">
        <v>0</v>
      </c>
      <c r="AH18" s="24">
        <v>0</v>
      </c>
      <c r="AI18" s="24">
        <v>0</v>
      </c>
      <c r="AJ18" s="24">
        <v>0</v>
      </c>
      <c r="AK18" s="24">
        <v>0</v>
      </c>
      <c r="AL18" s="24">
        <v>0</v>
      </c>
      <c r="AM18" s="24">
        <v>0</v>
      </c>
      <c r="AN18" s="24">
        <v>0</v>
      </c>
      <c r="AO18" s="24">
        <f>Budjetti!$O$15</f>
        <v>0</v>
      </c>
    </row>
    <row r="19" spans="27:41" x14ac:dyDescent="0.2">
      <c r="AA19" s="79" t="str">
        <f>Budjetti!A5</f>
        <v>Myynti 1</v>
      </c>
      <c r="AB19" s="24">
        <f>Budjetti!B5</f>
        <v>0</v>
      </c>
      <c r="AC19" s="24">
        <f>Budjetti!C5</f>
        <v>0</v>
      </c>
      <c r="AD19" s="24">
        <f>Budjetti!D5</f>
        <v>0</v>
      </c>
      <c r="AE19" s="24">
        <f>Budjetti!E5</f>
        <v>0</v>
      </c>
      <c r="AF19" s="24">
        <f>Budjetti!F5</f>
        <v>0</v>
      </c>
      <c r="AG19" s="24">
        <f>Budjetti!G5</f>
        <v>0</v>
      </c>
      <c r="AH19" s="24">
        <f>Budjetti!H5</f>
        <v>0</v>
      </c>
      <c r="AI19" s="24">
        <f>Budjetti!I5</f>
        <v>0</v>
      </c>
      <c r="AJ19" s="24">
        <f>Budjetti!J5</f>
        <v>0</v>
      </c>
      <c r="AK19" s="24">
        <f>Budjetti!K5</f>
        <v>0</v>
      </c>
      <c r="AL19" s="24">
        <f>Budjetti!L5</f>
        <v>0</v>
      </c>
      <c r="AM19" s="24">
        <f>Budjetti!M5</f>
        <v>0</v>
      </c>
      <c r="AN19" s="24">
        <f>Budjetti!N5</f>
        <v>0</v>
      </c>
      <c r="AO19" s="24">
        <f>Budjetti!O5</f>
        <v>0</v>
      </c>
    </row>
    <row r="20" spans="27:41" x14ac:dyDescent="0.2">
      <c r="AA20" s="79" t="str">
        <f>Budjetti!A6</f>
        <v>Myynti 2</v>
      </c>
      <c r="AB20" s="24">
        <f>Budjetti!B6</f>
        <v>0</v>
      </c>
      <c r="AC20" s="24">
        <f>Budjetti!C6</f>
        <v>0</v>
      </c>
      <c r="AD20" s="24">
        <f>Budjetti!D6</f>
        <v>0</v>
      </c>
      <c r="AE20" s="24">
        <f>Budjetti!E6</f>
        <v>0</v>
      </c>
      <c r="AF20" s="24">
        <f>Budjetti!F6</f>
        <v>0</v>
      </c>
      <c r="AG20" s="24">
        <f>Budjetti!G6</f>
        <v>0</v>
      </c>
      <c r="AH20" s="24">
        <f>Budjetti!H6</f>
        <v>0</v>
      </c>
      <c r="AI20" s="24">
        <f>Budjetti!I6</f>
        <v>0</v>
      </c>
      <c r="AJ20" s="24">
        <f>Budjetti!J6</f>
        <v>0</v>
      </c>
      <c r="AK20" s="24">
        <f>Budjetti!K6</f>
        <v>0</v>
      </c>
      <c r="AL20" s="24">
        <f>Budjetti!L6</f>
        <v>0</v>
      </c>
      <c r="AM20" s="24">
        <f>Budjetti!M6</f>
        <v>0</v>
      </c>
      <c r="AN20" s="24">
        <f>Budjetti!N6</f>
        <v>0</v>
      </c>
      <c r="AO20" s="24">
        <f>Budjetti!O6</f>
        <v>0</v>
      </c>
    </row>
    <row r="21" spans="27:41" x14ac:dyDescent="0.2">
      <c r="AA21" s="79" t="str">
        <f>Budjetti!A7</f>
        <v>Myynti 3</v>
      </c>
      <c r="AB21" s="24">
        <f>Budjetti!B7</f>
        <v>0</v>
      </c>
      <c r="AC21" s="24">
        <f>Budjetti!C7</f>
        <v>0</v>
      </c>
      <c r="AD21" s="24">
        <f>Budjetti!D7</f>
        <v>0</v>
      </c>
      <c r="AE21" s="24">
        <f>Budjetti!E7</f>
        <v>0</v>
      </c>
      <c r="AF21" s="24">
        <f>Budjetti!F7</f>
        <v>0</v>
      </c>
      <c r="AG21" s="24">
        <f>Budjetti!G7</f>
        <v>0</v>
      </c>
      <c r="AH21" s="24">
        <f>Budjetti!H7</f>
        <v>0</v>
      </c>
      <c r="AI21" s="24">
        <f>Budjetti!I7</f>
        <v>0</v>
      </c>
      <c r="AJ21" s="24">
        <f>Budjetti!J7</f>
        <v>0</v>
      </c>
      <c r="AK21" s="24">
        <f>Budjetti!K7</f>
        <v>0</v>
      </c>
      <c r="AL21" s="24">
        <f>Budjetti!L7</f>
        <v>0</v>
      </c>
      <c r="AM21" s="24">
        <f>Budjetti!M7</f>
        <v>0</v>
      </c>
      <c r="AN21" s="24">
        <f>Budjetti!N7</f>
        <v>0</v>
      </c>
      <c r="AO21" s="24">
        <f>Budjetti!O7</f>
        <v>0</v>
      </c>
    </row>
    <row r="22" spans="27:41" x14ac:dyDescent="0.2">
      <c r="AA22" s="79" t="str">
        <f>Budjetti!A8</f>
        <v>Myynti 4</v>
      </c>
      <c r="AB22" s="79">
        <f>Budjetti!B8</f>
        <v>0</v>
      </c>
      <c r="AC22" s="24">
        <f>Budjetti!C8</f>
        <v>0</v>
      </c>
      <c r="AD22" s="24">
        <f>Budjetti!D8</f>
        <v>0</v>
      </c>
      <c r="AE22" s="24">
        <f>Budjetti!E8</f>
        <v>0</v>
      </c>
      <c r="AF22" s="24">
        <f>Budjetti!F8</f>
        <v>0</v>
      </c>
      <c r="AG22" s="24">
        <f>Budjetti!G8</f>
        <v>0</v>
      </c>
      <c r="AH22" s="24">
        <f>Budjetti!H8</f>
        <v>0</v>
      </c>
      <c r="AI22" s="24">
        <f>Budjetti!I8</f>
        <v>0</v>
      </c>
      <c r="AJ22" s="24">
        <f>Budjetti!J8</f>
        <v>0</v>
      </c>
      <c r="AK22" s="24">
        <f>Budjetti!K8</f>
        <v>0</v>
      </c>
      <c r="AL22" s="24">
        <f>Budjetti!L8</f>
        <v>0</v>
      </c>
      <c r="AM22" s="24">
        <f>Budjetti!M8</f>
        <v>0</v>
      </c>
      <c r="AN22" s="24">
        <f>Budjetti!N8</f>
        <v>0</v>
      </c>
      <c r="AO22" s="24">
        <f>Budjetti!O8</f>
        <v>0</v>
      </c>
    </row>
    <row r="23" spans="27:41" x14ac:dyDescent="0.2">
      <c r="AA23" s="79" t="str">
        <f>Budjetti!A9</f>
        <v>Myynti 5</v>
      </c>
      <c r="AB23" s="79">
        <f>Budjetti!B9</f>
        <v>0</v>
      </c>
      <c r="AC23" s="24">
        <f>Budjetti!C9</f>
        <v>0</v>
      </c>
      <c r="AD23" s="24">
        <f>Budjetti!D9</f>
        <v>0</v>
      </c>
      <c r="AE23" s="24">
        <f>Budjetti!E9</f>
        <v>0</v>
      </c>
      <c r="AF23" s="24">
        <f>Budjetti!F9</f>
        <v>0</v>
      </c>
      <c r="AG23" s="24">
        <f>Budjetti!G9</f>
        <v>0</v>
      </c>
      <c r="AH23" s="24">
        <f>Budjetti!H9</f>
        <v>0</v>
      </c>
      <c r="AI23" s="24">
        <f>Budjetti!I9</f>
        <v>0</v>
      </c>
      <c r="AJ23" s="24">
        <f>Budjetti!J9</f>
        <v>0</v>
      </c>
      <c r="AK23" s="24">
        <f>Budjetti!K9</f>
        <v>0</v>
      </c>
      <c r="AL23" s="24">
        <f>Budjetti!L9</f>
        <v>0</v>
      </c>
      <c r="AM23" s="24">
        <f>Budjetti!M9</f>
        <v>0</v>
      </c>
      <c r="AN23" s="24">
        <f>Budjetti!N9</f>
        <v>0</v>
      </c>
      <c r="AO23" s="24">
        <f>Budjetti!O9</f>
        <v>0</v>
      </c>
    </row>
    <row r="24" spans="27:41" x14ac:dyDescent="0.2">
      <c r="AA24" s="79" t="str">
        <f>Budjetti!A10</f>
        <v>Myynti 6</v>
      </c>
      <c r="AB24" s="79">
        <f>Budjetti!B10</f>
        <v>0</v>
      </c>
      <c r="AC24" s="24">
        <f>Budjetti!C10</f>
        <v>0</v>
      </c>
      <c r="AD24" s="24">
        <f>Budjetti!D10</f>
        <v>0</v>
      </c>
      <c r="AE24" s="24">
        <f>Budjetti!E10</f>
        <v>0</v>
      </c>
      <c r="AF24" s="24">
        <f>Budjetti!F10</f>
        <v>0</v>
      </c>
      <c r="AG24" s="24">
        <f>Budjetti!G10</f>
        <v>0</v>
      </c>
      <c r="AH24" s="24">
        <f>Budjetti!H10</f>
        <v>0</v>
      </c>
      <c r="AI24" s="24">
        <f>Budjetti!I10</f>
        <v>0</v>
      </c>
      <c r="AJ24" s="24">
        <f>Budjetti!J10</f>
        <v>0</v>
      </c>
      <c r="AK24" s="24">
        <f>Budjetti!K10</f>
        <v>0</v>
      </c>
      <c r="AL24" s="24">
        <f>Budjetti!L10</f>
        <v>0</v>
      </c>
      <c r="AM24" s="24">
        <f>Budjetti!M10</f>
        <v>0</v>
      </c>
      <c r="AN24" s="24">
        <f>Budjetti!N10</f>
        <v>0</v>
      </c>
      <c r="AO24" s="24">
        <f>Budjetti!O10</f>
        <v>0</v>
      </c>
    </row>
    <row r="25" spans="27:41" x14ac:dyDescent="0.2">
      <c r="AA25" s="79" t="str">
        <f>Budjetti!A11</f>
        <v>Myynti 7</v>
      </c>
      <c r="AB25" s="79">
        <f>Budjetti!B11</f>
        <v>0</v>
      </c>
      <c r="AC25" s="24">
        <f>Budjetti!C11</f>
        <v>0</v>
      </c>
      <c r="AD25" s="24">
        <f>Budjetti!D11</f>
        <v>0</v>
      </c>
      <c r="AE25" s="24">
        <f>Budjetti!E11</f>
        <v>0</v>
      </c>
      <c r="AF25" s="24">
        <f>Budjetti!F11</f>
        <v>0</v>
      </c>
      <c r="AG25" s="24">
        <f>Budjetti!G11</f>
        <v>0</v>
      </c>
      <c r="AH25" s="24">
        <f>Budjetti!H11</f>
        <v>0</v>
      </c>
      <c r="AI25" s="24">
        <f>Budjetti!I11</f>
        <v>0</v>
      </c>
      <c r="AJ25" s="24">
        <f>Budjetti!J11</f>
        <v>0</v>
      </c>
      <c r="AK25" s="24">
        <f>Budjetti!K11</f>
        <v>0</v>
      </c>
      <c r="AL25" s="24">
        <f>Budjetti!L11</f>
        <v>0</v>
      </c>
      <c r="AM25" s="24">
        <f>Budjetti!M11</f>
        <v>0</v>
      </c>
      <c r="AN25" s="24">
        <f>Budjetti!N11</f>
        <v>0</v>
      </c>
      <c r="AO25" s="24">
        <f>Budjetti!O11</f>
        <v>0</v>
      </c>
    </row>
    <row r="26" spans="27:41" x14ac:dyDescent="0.2">
      <c r="AA26" s="79" t="str">
        <f>Budjetti!A12</f>
        <v>Myynti 8</v>
      </c>
      <c r="AB26" s="79">
        <f>Budjetti!B12</f>
        <v>0</v>
      </c>
      <c r="AC26" s="24">
        <f>Budjetti!C12</f>
        <v>0</v>
      </c>
      <c r="AD26" s="24">
        <f>Budjetti!D12</f>
        <v>0</v>
      </c>
      <c r="AE26" s="24">
        <f>Budjetti!E12</f>
        <v>0</v>
      </c>
      <c r="AF26" s="24">
        <f>Budjetti!F12</f>
        <v>0</v>
      </c>
      <c r="AG26" s="24">
        <f>Budjetti!G12</f>
        <v>0</v>
      </c>
      <c r="AH26" s="24">
        <f>Budjetti!H12</f>
        <v>0</v>
      </c>
      <c r="AI26" s="24">
        <f>Budjetti!I12</f>
        <v>0</v>
      </c>
      <c r="AJ26" s="24">
        <f>Budjetti!J12</f>
        <v>0</v>
      </c>
      <c r="AK26" s="24">
        <f>Budjetti!K12</f>
        <v>0</v>
      </c>
      <c r="AL26" s="24">
        <f>Budjetti!L12</f>
        <v>0</v>
      </c>
      <c r="AM26" s="24">
        <f>Budjetti!M12</f>
        <v>0</v>
      </c>
      <c r="AN26" s="24">
        <f>Budjetti!N12</f>
        <v>0</v>
      </c>
      <c r="AO26" s="24">
        <f>Budjetti!O12</f>
        <v>0</v>
      </c>
    </row>
    <row r="27" spans="27:41" x14ac:dyDescent="0.2">
      <c r="AA27" s="79" t="str">
        <f>Budjetti!A13</f>
        <v>Myynti 9</v>
      </c>
      <c r="AB27" s="79">
        <f>Budjetti!B13</f>
        <v>0</v>
      </c>
      <c r="AC27" s="24">
        <f>Budjetti!C13</f>
        <v>0</v>
      </c>
      <c r="AD27" s="24">
        <f>Budjetti!D13</f>
        <v>0</v>
      </c>
      <c r="AE27" s="24">
        <f>Budjetti!E13</f>
        <v>0</v>
      </c>
      <c r="AF27" s="24">
        <f>Budjetti!F13</f>
        <v>0</v>
      </c>
      <c r="AG27" s="24">
        <f>Budjetti!G13</f>
        <v>0</v>
      </c>
      <c r="AH27" s="24">
        <f>Budjetti!H13</f>
        <v>0</v>
      </c>
      <c r="AI27" s="24">
        <f>Budjetti!I13</f>
        <v>0</v>
      </c>
      <c r="AJ27" s="24">
        <f>Budjetti!J13</f>
        <v>0</v>
      </c>
      <c r="AK27" s="24">
        <f>Budjetti!K13</f>
        <v>0</v>
      </c>
      <c r="AL27" s="24">
        <f>Budjetti!L13</f>
        <v>0</v>
      </c>
      <c r="AM27" s="24">
        <f>Budjetti!M13</f>
        <v>0</v>
      </c>
      <c r="AN27" s="24">
        <f>Budjetti!N13</f>
        <v>0</v>
      </c>
      <c r="AO27" s="24">
        <f>Budjetti!O13</f>
        <v>0</v>
      </c>
    </row>
    <row r="28" spans="27:41" x14ac:dyDescent="0.2">
      <c r="AA28" s="79" t="str">
        <f>Budjetti!A14</f>
        <v>Myynti 10</v>
      </c>
      <c r="AB28" s="79">
        <f>Budjetti!B14</f>
        <v>0</v>
      </c>
      <c r="AC28" s="24">
        <f>Budjetti!C14</f>
        <v>0</v>
      </c>
      <c r="AD28" s="24">
        <f>Budjetti!D14</f>
        <v>0</v>
      </c>
      <c r="AE28" s="24">
        <f>Budjetti!E14</f>
        <v>0</v>
      </c>
      <c r="AF28" s="24">
        <f>Budjetti!F14</f>
        <v>0</v>
      </c>
      <c r="AG28" s="24">
        <f>Budjetti!G14</f>
        <v>0</v>
      </c>
      <c r="AH28" s="24">
        <f>Budjetti!H14</f>
        <v>0</v>
      </c>
      <c r="AI28" s="24">
        <f>Budjetti!I14</f>
        <v>0</v>
      </c>
      <c r="AJ28" s="24">
        <f>Budjetti!J14</f>
        <v>0</v>
      </c>
      <c r="AK28" s="24">
        <f>Budjetti!K14</f>
        <v>0</v>
      </c>
      <c r="AL28" s="24">
        <f>Budjetti!L14</f>
        <v>0</v>
      </c>
      <c r="AM28" s="24">
        <f>Budjetti!M14</f>
        <v>0</v>
      </c>
      <c r="AN28" s="24">
        <f>Budjetti!N14</f>
        <v>0</v>
      </c>
      <c r="AO28" s="24">
        <f>Budjetti!O14</f>
        <v>0</v>
      </c>
    </row>
    <row r="29" spans="27:41" x14ac:dyDescent="0.2">
      <c r="AB29" s="79" t="s">
        <v>85</v>
      </c>
      <c r="AC29" s="24">
        <f>SUM(AC18:AC28)</f>
        <v>0</v>
      </c>
      <c r="AD29" s="24">
        <f t="shared" ref="AD29:AN29" si="0">SUM(AD18:AD28)</f>
        <v>0</v>
      </c>
      <c r="AE29" s="24">
        <f t="shared" si="0"/>
        <v>0</v>
      </c>
      <c r="AF29" s="24">
        <f t="shared" si="0"/>
        <v>0</v>
      </c>
      <c r="AG29" s="24">
        <f t="shared" si="0"/>
        <v>0</v>
      </c>
      <c r="AH29" s="24">
        <f t="shared" si="0"/>
        <v>0</v>
      </c>
      <c r="AI29" s="24">
        <f t="shared" si="0"/>
        <v>0</v>
      </c>
      <c r="AJ29" s="24">
        <f t="shared" si="0"/>
        <v>0</v>
      </c>
      <c r="AK29" s="24">
        <f t="shared" si="0"/>
        <v>0</v>
      </c>
      <c r="AL29" s="24">
        <f t="shared" si="0"/>
        <v>0</v>
      </c>
      <c r="AM29" s="24">
        <f t="shared" si="0"/>
        <v>0</v>
      </c>
      <c r="AN29" s="24">
        <f t="shared" si="0"/>
        <v>0</v>
      </c>
    </row>
    <row r="30" spans="27:41" x14ac:dyDescent="0.2">
      <c r="AB30" s="24" t="s">
        <v>110</v>
      </c>
      <c r="AC30" s="24">
        <f>Toteuma!C4</f>
        <v>0</v>
      </c>
      <c r="AD30" s="24">
        <f>Toteuma!D4</f>
        <v>0</v>
      </c>
      <c r="AE30" s="24">
        <f>Toteuma!E4</f>
        <v>0</v>
      </c>
      <c r="AF30" s="24">
        <f>Toteuma!F4</f>
        <v>0</v>
      </c>
      <c r="AG30" s="24">
        <f>Toteuma!G4</f>
        <v>0</v>
      </c>
      <c r="AH30" s="24">
        <f>Toteuma!H4</f>
        <v>0</v>
      </c>
      <c r="AI30" s="24">
        <f>Toteuma!I4</f>
        <v>0</v>
      </c>
      <c r="AJ30" s="24">
        <f>Toteuma!J4</f>
        <v>0</v>
      </c>
      <c r="AK30" s="24">
        <f>Toteuma!K4</f>
        <v>0</v>
      </c>
      <c r="AL30" s="24">
        <f>Toteuma!L4</f>
        <v>0</v>
      </c>
      <c r="AM30" s="24">
        <f>Toteuma!M4</f>
        <v>0</v>
      </c>
      <c r="AN30" s="24">
        <f>Toteuma!N4</f>
        <v>0</v>
      </c>
    </row>
    <row r="34" spans="27:29" x14ac:dyDescent="0.2">
      <c r="AA34" s="79" t="s">
        <v>112</v>
      </c>
      <c r="AB34" s="24" t="s">
        <v>85</v>
      </c>
      <c r="AC34" s="24" t="s">
        <v>110</v>
      </c>
    </row>
    <row r="35" spans="27:29" x14ac:dyDescent="0.2">
      <c r="AA35" s="80" t="str">
        <f>Budjetti!A56</f>
        <v>Satunnaiset kulut</v>
      </c>
      <c r="AB35" s="24">
        <f>Budjetti!O56</f>
        <v>0</v>
      </c>
      <c r="AC35" s="24">
        <f>Toteuma!O56</f>
        <v>0</v>
      </c>
    </row>
    <row r="36" spans="27:29" x14ac:dyDescent="0.2">
      <c r="AA36" s="80" t="s">
        <v>6</v>
      </c>
      <c r="AB36" s="24">
        <f>Budjetti!O17</f>
        <v>0</v>
      </c>
      <c r="AC36" s="24">
        <f>Toteuma!O17</f>
        <v>0</v>
      </c>
    </row>
    <row r="37" spans="27:29" x14ac:dyDescent="0.2">
      <c r="AA37" s="80" t="s">
        <v>16</v>
      </c>
      <c r="AB37" s="24">
        <f>Budjetti!O24</f>
        <v>0</v>
      </c>
      <c r="AC37" s="24">
        <f>Toteuma!O24</f>
        <v>0</v>
      </c>
    </row>
    <row r="38" spans="27:29" x14ac:dyDescent="0.2">
      <c r="AA38" s="80" t="s">
        <v>26</v>
      </c>
      <c r="AB38" s="24">
        <f>Budjetti!O34</f>
        <v>0</v>
      </c>
      <c r="AC38" s="24">
        <f>Toteuma!O34</f>
        <v>0</v>
      </c>
    </row>
    <row r="39" spans="27:29" x14ac:dyDescent="0.2">
      <c r="AA39" s="80" t="s">
        <v>34</v>
      </c>
      <c r="AB39" s="24">
        <f>Budjetti!O41</f>
        <v>0</v>
      </c>
      <c r="AC39" s="24">
        <f>Toteuma!O41</f>
        <v>0</v>
      </c>
    </row>
    <row r="40" spans="27:29" x14ac:dyDescent="0.2">
      <c r="AA40" s="79" t="s">
        <v>100</v>
      </c>
      <c r="AB40" s="24">
        <f>Budjetti!O16</f>
        <v>0</v>
      </c>
      <c r="AC40" s="24">
        <f>Toteuma!O16</f>
        <v>0</v>
      </c>
    </row>
    <row r="42" spans="27:29" x14ac:dyDescent="0.2">
      <c r="AB42" s="24" t="s">
        <v>85</v>
      </c>
      <c r="AC42" s="24" t="s">
        <v>110</v>
      </c>
    </row>
    <row r="43" spans="27:29" x14ac:dyDescent="0.2">
      <c r="AA43" s="79" t="s">
        <v>111</v>
      </c>
      <c r="AB43" s="24">
        <f>SUM(Tiedot!D71:D82)</f>
        <v>0</v>
      </c>
      <c r="AC43" s="24">
        <f>Toteuma!O15</f>
        <v>0</v>
      </c>
    </row>
    <row r="44" spans="27:29" x14ac:dyDescent="0.2">
      <c r="AA44" s="82">
        <f>Tiedot!C55</f>
        <v>0</v>
      </c>
      <c r="AB44" s="24">
        <f>Budjetti!O5</f>
        <v>0</v>
      </c>
      <c r="AC44" s="24">
        <f>Toteuma!O5</f>
        <v>0</v>
      </c>
    </row>
    <row r="45" spans="27:29" x14ac:dyDescent="0.2">
      <c r="AA45" s="82">
        <f>Tiedot!C56</f>
        <v>0</v>
      </c>
      <c r="AB45" s="24">
        <f>Budjetti!O6</f>
        <v>0</v>
      </c>
      <c r="AC45" s="24">
        <f>Toteuma!O6</f>
        <v>0</v>
      </c>
    </row>
    <row r="46" spans="27:29" x14ac:dyDescent="0.2">
      <c r="AA46" s="82">
        <f>Tiedot!C57</f>
        <v>0</v>
      </c>
      <c r="AB46" s="24">
        <f>Budjetti!O7</f>
        <v>0</v>
      </c>
      <c r="AC46" s="24">
        <f>Toteuma!O7</f>
        <v>0</v>
      </c>
    </row>
    <row r="47" spans="27:29" x14ac:dyDescent="0.2">
      <c r="AA47" s="82">
        <f>Tiedot!C58</f>
        <v>0</v>
      </c>
      <c r="AB47" s="24">
        <f>Budjetti!O8</f>
        <v>0</v>
      </c>
      <c r="AC47" s="24">
        <f>Toteuma!O8</f>
        <v>0</v>
      </c>
    </row>
    <row r="48" spans="27:29" x14ac:dyDescent="0.2">
      <c r="AA48" s="82">
        <f>Tiedot!C59</f>
        <v>0</v>
      </c>
      <c r="AB48" s="24">
        <f>Budjetti!O9</f>
        <v>0</v>
      </c>
      <c r="AC48" s="24">
        <f>Toteuma!O9</f>
        <v>0</v>
      </c>
    </row>
    <row r="49" spans="1:40" x14ac:dyDescent="0.2">
      <c r="AA49" s="82">
        <f>Tiedot!C60</f>
        <v>0</v>
      </c>
      <c r="AB49" s="24">
        <f>Budjetti!O10</f>
        <v>0</v>
      </c>
      <c r="AC49" s="24">
        <f>Toteuma!O10</f>
        <v>0</v>
      </c>
    </row>
    <row r="50" spans="1:40" x14ac:dyDescent="0.2">
      <c r="AA50" s="82">
        <f>Tiedot!C61</f>
        <v>0</v>
      </c>
      <c r="AB50" s="24">
        <f>Budjetti!O11</f>
        <v>0</v>
      </c>
      <c r="AC50" s="24">
        <f>Toteuma!O11</f>
        <v>0</v>
      </c>
    </row>
    <row r="51" spans="1:40" x14ac:dyDescent="0.2">
      <c r="AA51" s="82">
        <f>Tiedot!C62</f>
        <v>0</v>
      </c>
      <c r="AB51" s="24">
        <f>Budjetti!O12</f>
        <v>0</v>
      </c>
      <c r="AC51" s="24">
        <f>Toteuma!O12</f>
        <v>0</v>
      </c>
    </row>
    <row r="52" spans="1:40" x14ac:dyDescent="0.2">
      <c r="AA52" s="82">
        <f>Tiedot!C63</f>
        <v>0</v>
      </c>
      <c r="AB52" s="24">
        <f>Budjetti!O13</f>
        <v>0</v>
      </c>
      <c r="AC52" s="24">
        <f>Toteuma!O13</f>
        <v>0</v>
      </c>
    </row>
    <row r="53" spans="1:40" x14ac:dyDescent="0.2">
      <c r="AA53" s="82">
        <f>Tiedot!C64</f>
        <v>0</v>
      </c>
      <c r="AB53" s="24">
        <f>Budjetti!O14</f>
        <v>0</v>
      </c>
      <c r="AC53" s="24">
        <f>Toteuma!O14</f>
        <v>0</v>
      </c>
    </row>
    <row r="54" spans="1:40" x14ac:dyDescent="0.2">
      <c r="AA54" s="79" t="s">
        <v>100</v>
      </c>
      <c r="AB54" s="24">
        <f>Budjetti!O4</f>
        <v>0</v>
      </c>
      <c r="AC54" s="24">
        <f>Toteuma!O4</f>
        <v>0</v>
      </c>
    </row>
    <row r="56" spans="1:40" x14ac:dyDescent="0.2">
      <c r="AA56" s="79" t="s">
        <v>113</v>
      </c>
      <c r="AC56" s="81" t="s">
        <v>72</v>
      </c>
      <c r="AD56" s="81" t="s">
        <v>73</v>
      </c>
      <c r="AE56" s="81" t="s">
        <v>74</v>
      </c>
      <c r="AF56" s="81" t="s">
        <v>75</v>
      </c>
      <c r="AG56" s="81" t="s">
        <v>76</v>
      </c>
      <c r="AH56" s="81" t="s">
        <v>77</v>
      </c>
      <c r="AI56" s="81" t="s">
        <v>78</v>
      </c>
      <c r="AJ56" s="81" t="s">
        <v>79</v>
      </c>
      <c r="AK56" s="81" t="s">
        <v>80</v>
      </c>
      <c r="AL56" s="81" t="s">
        <v>81</v>
      </c>
      <c r="AM56" s="81" t="s">
        <v>82</v>
      </c>
      <c r="AN56" s="81" t="s">
        <v>83</v>
      </c>
    </row>
    <row r="57" spans="1:40" x14ac:dyDescent="0.2">
      <c r="AB57" s="24" t="s">
        <v>111</v>
      </c>
      <c r="AC57" s="24" cm="1">
        <f t="array" ref="AC57:AN57">TRANSPOSE(Tiedot!D71:D82)</f>
        <v>0</v>
      </c>
      <c r="AD57" s="24">
        <v>0</v>
      </c>
      <c r="AE57" s="24">
        <v>0</v>
      </c>
      <c r="AF57" s="24">
        <v>0</v>
      </c>
      <c r="AG57" s="24">
        <v>0</v>
      </c>
      <c r="AH57" s="24">
        <v>0</v>
      </c>
      <c r="AI57" s="24">
        <v>0</v>
      </c>
      <c r="AJ57" s="24">
        <v>0</v>
      </c>
      <c r="AK57" s="24">
        <v>0</v>
      </c>
      <c r="AL57" s="24">
        <v>0</v>
      </c>
      <c r="AM57" s="24">
        <v>0</v>
      </c>
      <c r="AN57" s="24">
        <v>0</v>
      </c>
    </row>
    <row r="58" spans="1:40" x14ac:dyDescent="0.2">
      <c r="AA58" s="79" t="str">
        <f t="shared" ref="AA58:AC67" si="1">AA19</f>
        <v>Myynti 1</v>
      </c>
      <c r="AB58" s="82">
        <f t="shared" si="1"/>
        <v>0</v>
      </c>
      <c r="AC58" s="24">
        <f t="shared" si="1"/>
        <v>0</v>
      </c>
      <c r="AD58" s="24">
        <f t="shared" ref="AD58:AD67" si="2">AC19+AD19</f>
        <v>0</v>
      </c>
      <c r="AE58" s="24">
        <f t="shared" ref="AE58:AN58" si="3">AD58+AE19</f>
        <v>0</v>
      </c>
      <c r="AF58" s="24">
        <f t="shared" si="3"/>
        <v>0</v>
      </c>
      <c r="AG58" s="24">
        <f t="shared" si="3"/>
        <v>0</v>
      </c>
      <c r="AH58" s="24">
        <f t="shared" si="3"/>
        <v>0</v>
      </c>
      <c r="AI58" s="24">
        <f t="shared" si="3"/>
        <v>0</v>
      </c>
      <c r="AJ58" s="24">
        <f t="shared" si="3"/>
        <v>0</v>
      </c>
      <c r="AK58" s="24">
        <f t="shared" si="3"/>
        <v>0</v>
      </c>
      <c r="AL58" s="24">
        <f t="shared" si="3"/>
        <v>0</v>
      </c>
      <c r="AM58" s="24">
        <f t="shared" si="3"/>
        <v>0</v>
      </c>
      <c r="AN58" s="24">
        <f t="shared" si="3"/>
        <v>0</v>
      </c>
    </row>
    <row r="59" spans="1:40" x14ac:dyDescent="0.2">
      <c r="AA59" s="79" t="str">
        <f t="shared" si="1"/>
        <v>Myynti 2</v>
      </c>
      <c r="AB59" s="82">
        <f t="shared" si="1"/>
        <v>0</v>
      </c>
      <c r="AC59" s="24">
        <f t="shared" si="1"/>
        <v>0</v>
      </c>
      <c r="AD59" s="24">
        <f t="shared" si="2"/>
        <v>0</v>
      </c>
      <c r="AE59" s="24">
        <f t="shared" ref="AE59:AN59" si="4">AD59+AE20</f>
        <v>0</v>
      </c>
      <c r="AF59" s="24">
        <f t="shared" si="4"/>
        <v>0</v>
      </c>
      <c r="AG59" s="24">
        <f t="shared" si="4"/>
        <v>0</v>
      </c>
      <c r="AH59" s="24">
        <f t="shared" si="4"/>
        <v>0</v>
      </c>
      <c r="AI59" s="24">
        <f t="shared" si="4"/>
        <v>0</v>
      </c>
      <c r="AJ59" s="24">
        <f t="shared" si="4"/>
        <v>0</v>
      </c>
      <c r="AK59" s="24">
        <f t="shared" si="4"/>
        <v>0</v>
      </c>
      <c r="AL59" s="24">
        <f t="shared" si="4"/>
        <v>0</v>
      </c>
      <c r="AM59" s="24">
        <f t="shared" si="4"/>
        <v>0</v>
      </c>
      <c r="AN59" s="24">
        <f t="shared" si="4"/>
        <v>0</v>
      </c>
    </row>
    <row r="60" spans="1:40" x14ac:dyDescent="0.2">
      <c r="AA60" s="79" t="str">
        <f t="shared" si="1"/>
        <v>Myynti 3</v>
      </c>
      <c r="AB60" s="82">
        <f t="shared" si="1"/>
        <v>0</v>
      </c>
      <c r="AC60" s="24">
        <f t="shared" si="1"/>
        <v>0</v>
      </c>
      <c r="AD60" s="24">
        <f t="shared" si="2"/>
        <v>0</v>
      </c>
      <c r="AE60" s="24">
        <f t="shared" ref="AE60:AN60" si="5">AD60+AE21</f>
        <v>0</v>
      </c>
      <c r="AF60" s="24">
        <f t="shared" si="5"/>
        <v>0</v>
      </c>
      <c r="AG60" s="24">
        <f t="shared" si="5"/>
        <v>0</v>
      </c>
      <c r="AH60" s="24">
        <f t="shared" si="5"/>
        <v>0</v>
      </c>
      <c r="AI60" s="24">
        <f t="shared" si="5"/>
        <v>0</v>
      </c>
      <c r="AJ60" s="24">
        <f t="shared" si="5"/>
        <v>0</v>
      </c>
      <c r="AK60" s="24">
        <f t="shared" si="5"/>
        <v>0</v>
      </c>
      <c r="AL60" s="24">
        <f t="shared" si="5"/>
        <v>0</v>
      </c>
      <c r="AM60" s="24">
        <f t="shared" si="5"/>
        <v>0</v>
      </c>
      <c r="AN60" s="24">
        <f t="shared" si="5"/>
        <v>0</v>
      </c>
    </row>
    <row r="61" spans="1:40" x14ac:dyDescent="0.2">
      <c r="AA61" s="79" t="str">
        <f t="shared" si="1"/>
        <v>Myynti 4</v>
      </c>
      <c r="AB61" s="82">
        <f t="shared" si="1"/>
        <v>0</v>
      </c>
      <c r="AC61" s="24">
        <f t="shared" si="1"/>
        <v>0</v>
      </c>
      <c r="AD61" s="24">
        <f t="shared" si="2"/>
        <v>0</v>
      </c>
      <c r="AE61" s="24">
        <f t="shared" ref="AE61:AN61" si="6">AD61+AE22</f>
        <v>0</v>
      </c>
      <c r="AF61" s="24">
        <f t="shared" si="6"/>
        <v>0</v>
      </c>
      <c r="AG61" s="24">
        <f t="shared" si="6"/>
        <v>0</v>
      </c>
      <c r="AH61" s="24">
        <f t="shared" si="6"/>
        <v>0</v>
      </c>
      <c r="AI61" s="24">
        <f t="shared" si="6"/>
        <v>0</v>
      </c>
      <c r="AJ61" s="24">
        <f t="shared" si="6"/>
        <v>0</v>
      </c>
      <c r="AK61" s="24">
        <f t="shared" si="6"/>
        <v>0</v>
      </c>
      <c r="AL61" s="24">
        <f t="shared" si="6"/>
        <v>0</v>
      </c>
      <c r="AM61" s="24">
        <f t="shared" si="6"/>
        <v>0</v>
      </c>
      <c r="AN61" s="24">
        <f t="shared" si="6"/>
        <v>0</v>
      </c>
    </row>
    <row r="62" spans="1:40" x14ac:dyDescent="0.2">
      <c r="AA62" s="79" t="str">
        <f t="shared" si="1"/>
        <v>Myynti 5</v>
      </c>
      <c r="AB62" s="82">
        <f t="shared" si="1"/>
        <v>0</v>
      </c>
      <c r="AC62" s="24">
        <f t="shared" si="1"/>
        <v>0</v>
      </c>
      <c r="AD62" s="24">
        <f t="shared" si="2"/>
        <v>0</v>
      </c>
      <c r="AE62" s="24">
        <f t="shared" ref="AE62:AN62" si="7">AD62+AE23</f>
        <v>0</v>
      </c>
      <c r="AF62" s="24">
        <f t="shared" si="7"/>
        <v>0</v>
      </c>
      <c r="AG62" s="24">
        <f t="shared" si="7"/>
        <v>0</v>
      </c>
      <c r="AH62" s="24">
        <f t="shared" si="7"/>
        <v>0</v>
      </c>
      <c r="AI62" s="24">
        <f t="shared" si="7"/>
        <v>0</v>
      </c>
      <c r="AJ62" s="24">
        <f t="shared" si="7"/>
        <v>0</v>
      </c>
      <c r="AK62" s="24">
        <f t="shared" si="7"/>
        <v>0</v>
      </c>
      <c r="AL62" s="24">
        <f t="shared" si="7"/>
        <v>0</v>
      </c>
      <c r="AM62" s="24">
        <f t="shared" si="7"/>
        <v>0</v>
      </c>
      <c r="AN62" s="24">
        <f t="shared" si="7"/>
        <v>0</v>
      </c>
    </row>
    <row r="63" spans="1:40" ht="24" x14ac:dyDescent="0.3">
      <c r="A63" s="22" t="s">
        <v>88</v>
      </c>
      <c r="B63" s="20"/>
      <c r="C63" s="20"/>
      <c r="D63" s="20"/>
      <c r="E63" s="20"/>
      <c r="F63" s="20"/>
      <c r="G63" s="20"/>
      <c r="H63" s="20"/>
      <c r="I63" s="20"/>
      <c r="J63" s="20"/>
      <c r="K63" s="20"/>
      <c r="L63" s="20"/>
      <c r="M63" s="20"/>
      <c r="N63" s="20"/>
      <c r="O63" s="20"/>
      <c r="P63" s="20"/>
      <c r="Q63" s="20"/>
      <c r="R63" s="20"/>
      <c r="S63" s="20"/>
      <c r="T63" s="21"/>
      <c r="U63" s="21"/>
      <c r="AA63" s="79" t="str">
        <f t="shared" si="1"/>
        <v>Myynti 6</v>
      </c>
      <c r="AB63" s="82">
        <f t="shared" si="1"/>
        <v>0</v>
      </c>
      <c r="AC63" s="24">
        <f t="shared" si="1"/>
        <v>0</v>
      </c>
      <c r="AD63" s="24">
        <f t="shared" si="2"/>
        <v>0</v>
      </c>
      <c r="AE63" s="24">
        <f t="shared" ref="AE63:AN63" si="8">AD63+AE24</f>
        <v>0</v>
      </c>
      <c r="AF63" s="24">
        <f t="shared" si="8"/>
        <v>0</v>
      </c>
      <c r="AG63" s="24">
        <f t="shared" si="8"/>
        <v>0</v>
      </c>
      <c r="AH63" s="24">
        <f t="shared" si="8"/>
        <v>0</v>
      </c>
      <c r="AI63" s="24">
        <f t="shared" si="8"/>
        <v>0</v>
      </c>
      <c r="AJ63" s="24">
        <f t="shared" si="8"/>
        <v>0</v>
      </c>
      <c r="AK63" s="24">
        <f t="shared" si="8"/>
        <v>0</v>
      </c>
      <c r="AL63" s="24">
        <f t="shared" si="8"/>
        <v>0</v>
      </c>
      <c r="AM63" s="24">
        <f t="shared" si="8"/>
        <v>0</v>
      </c>
      <c r="AN63" s="24">
        <f t="shared" si="8"/>
        <v>0</v>
      </c>
    </row>
    <row r="64" spans="1:40" x14ac:dyDescent="0.2">
      <c r="AA64" s="79" t="str">
        <f t="shared" si="1"/>
        <v>Myynti 7</v>
      </c>
      <c r="AB64" s="82">
        <f t="shared" si="1"/>
        <v>0</v>
      </c>
      <c r="AC64" s="24">
        <f t="shared" si="1"/>
        <v>0</v>
      </c>
      <c r="AD64" s="24">
        <f t="shared" si="2"/>
        <v>0</v>
      </c>
      <c r="AE64" s="24">
        <f t="shared" ref="AE64:AN64" si="9">AD64+AE25</f>
        <v>0</v>
      </c>
      <c r="AF64" s="24">
        <f t="shared" si="9"/>
        <v>0</v>
      </c>
      <c r="AG64" s="24">
        <f t="shared" si="9"/>
        <v>0</v>
      </c>
      <c r="AH64" s="24">
        <f t="shared" si="9"/>
        <v>0</v>
      </c>
      <c r="AI64" s="24">
        <f t="shared" si="9"/>
        <v>0</v>
      </c>
      <c r="AJ64" s="24">
        <f t="shared" si="9"/>
        <v>0</v>
      </c>
      <c r="AK64" s="24">
        <f t="shared" si="9"/>
        <v>0</v>
      </c>
      <c r="AL64" s="24">
        <f t="shared" si="9"/>
        <v>0</v>
      </c>
      <c r="AM64" s="24">
        <f t="shared" si="9"/>
        <v>0</v>
      </c>
      <c r="AN64" s="24">
        <f t="shared" si="9"/>
        <v>0</v>
      </c>
    </row>
    <row r="65" spans="27:40" x14ac:dyDescent="0.2">
      <c r="AA65" s="79" t="str">
        <f t="shared" si="1"/>
        <v>Myynti 8</v>
      </c>
      <c r="AB65" s="82">
        <f t="shared" si="1"/>
        <v>0</v>
      </c>
      <c r="AC65" s="24">
        <f t="shared" si="1"/>
        <v>0</v>
      </c>
      <c r="AD65" s="24">
        <f t="shared" si="2"/>
        <v>0</v>
      </c>
      <c r="AE65" s="24">
        <f t="shared" ref="AE65:AN65" si="10">AD65+AE26</f>
        <v>0</v>
      </c>
      <c r="AF65" s="24">
        <f t="shared" si="10"/>
        <v>0</v>
      </c>
      <c r="AG65" s="24">
        <f t="shared" si="10"/>
        <v>0</v>
      </c>
      <c r="AH65" s="24">
        <f t="shared" si="10"/>
        <v>0</v>
      </c>
      <c r="AI65" s="24">
        <f t="shared" si="10"/>
        <v>0</v>
      </c>
      <c r="AJ65" s="24">
        <f t="shared" si="10"/>
        <v>0</v>
      </c>
      <c r="AK65" s="24">
        <f t="shared" si="10"/>
        <v>0</v>
      </c>
      <c r="AL65" s="24">
        <f t="shared" si="10"/>
        <v>0</v>
      </c>
      <c r="AM65" s="24">
        <f t="shared" si="10"/>
        <v>0</v>
      </c>
      <c r="AN65" s="24">
        <f t="shared" si="10"/>
        <v>0</v>
      </c>
    </row>
    <row r="66" spans="27:40" x14ac:dyDescent="0.2">
      <c r="AA66" s="79" t="str">
        <f t="shared" si="1"/>
        <v>Myynti 9</v>
      </c>
      <c r="AB66" s="82">
        <f t="shared" si="1"/>
        <v>0</v>
      </c>
      <c r="AC66" s="24">
        <f t="shared" si="1"/>
        <v>0</v>
      </c>
      <c r="AD66" s="24">
        <f t="shared" si="2"/>
        <v>0</v>
      </c>
      <c r="AE66" s="24">
        <f t="shared" ref="AE66:AN66" si="11">AD66+AE27</f>
        <v>0</v>
      </c>
      <c r="AF66" s="24">
        <f t="shared" si="11"/>
        <v>0</v>
      </c>
      <c r="AG66" s="24">
        <f t="shared" si="11"/>
        <v>0</v>
      </c>
      <c r="AH66" s="24">
        <f t="shared" si="11"/>
        <v>0</v>
      </c>
      <c r="AI66" s="24">
        <f t="shared" si="11"/>
        <v>0</v>
      </c>
      <c r="AJ66" s="24">
        <f t="shared" si="11"/>
        <v>0</v>
      </c>
      <c r="AK66" s="24">
        <f t="shared" si="11"/>
        <v>0</v>
      </c>
      <c r="AL66" s="24">
        <f t="shared" si="11"/>
        <v>0</v>
      </c>
      <c r="AM66" s="24">
        <f t="shared" si="11"/>
        <v>0</v>
      </c>
      <c r="AN66" s="24">
        <f t="shared" si="11"/>
        <v>0</v>
      </c>
    </row>
    <row r="67" spans="27:40" x14ac:dyDescent="0.2">
      <c r="AA67" s="79" t="str">
        <f t="shared" si="1"/>
        <v>Myynti 10</v>
      </c>
      <c r="AB67" s="82">
        <f t="shared" si="1"/>
        <v>0</v>
      </c>
      <c r="AC67" s="24">
        <f t="shared" si="1"/>
        <v>0</v>
      </c>
      <c r="AD67" s="24">
        <f t="shared" si="2"/>
        <v>0</v>
      </c>
      <c r="AE67" s="24">
        <f t="shared" ref="AE67:AN67" si="12">AD67+AE28</f>
        <v>0</v>
      </c>
      <c r="AF67" s="24">
        <f t="shared" si="12"/>
        <v>0</v>
      </c>
      <c r="AG67" s="24">
        <f t="shared" si="12"/>
        <v>0</v>
      </c>
      <c r="AH67" s="24">
        <f t="shared" si="12"/>
        <v>0</v>
      </c>
      <c r="AI67" s="24">
        <f t="shared" si="12"/>
        <v>0</v>
      </c>
      <c r="AJ67" s="24">
        <f t="shared" si="12"/>
        <v>0</v>
      </c>
      <c r="AK67" s="24">
        <f t="shared" si="12"/>
        <v>0</v>
      </c>
      <c r="AL67" s="24">
        <f t="shared" si="12"/>
        <v>0</v>
      </c>
      <c r="AM67" s="24">
        <f t="shared" si="12"/>
        <v>0</v>
      </c>
      <c r="AN67" s="24">
        <f t="shared" si="12"/>
        <v>0</v>
      </c>
    </row>
    <row r="68" spans="27:40" x14ac:dyDescent="0.2">
      <c r="AB68" s="79" t="s">
        <v>100</v>
      </c>
      <c r="AC68" s="24">
        <f>SUM(AC57:AC67)</f>
        <v>0</v>
      </c>
      <c r="AD68" s="24">
        <f>SUM(AD57:AD67)</f>
        <v>0</v>
      </c>
      <c r="AE68" s="24">
        <f t="shared" ref="AE68:AM68" si="13">SUM(AE57:AE67)</f>
        <v>0</v>
      </c>
      <c r="AF68" s="24">
        <f>SUM(AF57:AF67)</f>
        <v>0</v>
      </c>
      <c r="AG68" s="24">
        <f t="shared" si="13"/>
        <v>0</v>
      </c>
      <c r="AH68" s="24">
        <f t="shared" si="13"/>
        <v>0</v>
      </c>
      <c r="AI68" s="24">
        <f t="shared" si="13"/>
        <v>0</v>
      </c>
      <c r="AJ68" s="24">
        <f t="shared" si="13"/>
        <v>0</v>
      </c>
      <c r="AK68" s="24">
        <f t="shared" si="13"/>
        <v>0</v>
      </c>
      <c r="AL68" s="24">
        <f t="shared" si="13"/>
        <v>0</v>
      </c>
      <c r="AM68" s="24">
        <f t="shared" si="13"/>
        <v>0</v>
      </c>
      <c r="AN68" s="24">
        <f>SUM(AN57:AN67)</f>
        <v>0</v>
      </c>
    </row>
    <row r="71" spans="27:40" x14ac:dyDescent="0.2">
      <c r="AD71" s="24" t="s">
        <v>85</v>
      </c>
      <c r="AE71" s="24" t="s">
        <v>114</v>
      </c>
      <c r="AF71" s="24" t="s">
        <v>115</v>
      </c>
      <c r="AG71" s="24" t="s">
        <v>116</v>
      </c>
    </row>
    <row r="72" spans="27:40" x14ac:dyDescent="0.2">
      <c r="AC72" s="81" t="s">
        <v>72</v>
      </c>
      <c r="AD72" s="24">
        <f>Budjetti!C4-Budjetti!C16</f>
        <v>0</v>
      </c>
      <c r="AE72" s="24" cm="1">
        <f t="array" ref="AE72:AE83">TRANSPOSE(Toteuma!C57:N57)</f>
        <v>0</v>
      </c>
      <c r="AF72" s="24">
        <f>AD72</f>
        <v>0</v>
      </c>
      <c r="AG72" s="24" cm="1">
        <f t="array" ref="AG72:AG83">TRANSPOSE(Toteuma!C59:N59)</f>
        <v>0</v>
      </c>
    </row>
    <row r="73" spans="27:40" x14ac:dyDescent="0.2">
      <c r="AC73" s="81" t="s">
        <v>73</v>
      </c>
      <c r="AD73" s="24">
        <f>Budjetti!D4-Budjetti!D16</f>
        <v>0</v>
      </c>
      <c r="AE73" s="24">
        <v>0</v>
      </c>
      <c r="AF73" s="24">
        <f>AD72+AD73</f>
        <v>0</v>
      </c>
      <c r="AG73" s="24">
        <v>0</v>
      </c>
    </row>
    <row r="74" spans="27:40" x14ac:dyDescent="0.2">
      <c r="AC74" s="81" t="s">
        <v>74</v>
      </c>
      <c r="AD74" s="24">
        <f>Budjetti!E4-Budjetti!E16</f>
        <v>0</v>
      </c>
      <c r="AE74" s="24">
        <v>0</v>
      </c>
      <c r="AF74" s="24">
        <f t="shared" ref="AF74:AF83" si="14">AF73+AD74</f>
        <v>0</v>
      </c>
      <c r="AG74" s="24">
        <v>0</v>
      </c>
    </row>
    <row r="75" spans="27:40" x14ac:dyDescent="0.2">
      <c r="AC75" s="81" t="s">
        <v>75</v>
      </c>
      <c r="AD75" s="24">
        <f>Budjetti!F4-Budjetti!F16</f>
        <v>0</v>
      </c>
      <c r="AE75" s="24">
        <v>0</v>
      </c>
      <c r="AF75" s="24">
        <f t="shared" si="14"/>
        <v>0</v>
      </c>
      <c r="AG75" s="24">
        <v>0</v>
      </c>
    </row>
    <row r="76" spans="27:40" x14ac:dyDescent="0.2">
      <c r="AC76" s="81" t="s">
        <v>76</v>
      </c>
      <c r="AD76" s="24">
        <f>Budjetti!G4-Budjetti!G16</f>
        <v>0</v>
      </c>
      <c r="AE76" s="24">
        <v>0</v>
      </c>
      <c r="AF76" s="24">
        <f t="shared" si="14"/>
        <v>0</v>
      </c>
      <c r="AG76" s="24">
        <v>0</v>
      </c>
    </row>
    <row r="77" spans="27:40" x14ac:dyDescent="0.2">
      <c r="AC77" s="81" t="s">
        <v>77</v>
      </c>
      <c r="AD77" s="24">
        <f>Budjetti!H4-Budjetti!H16</f>
        <v>0</v>
      </c>
      <c r="AE77" s="24">
        <v>0</v>
      </c>
      <c r="AF77" s="24">
        <f t="shared" si="14"/>
        <v>0</v>
      </c>
      <c r="AG77" s="24">
        <v>0</v>
      </c>
    </row>
    <row r="78" spans="27:40" x14ac:dyDescent="0.2">
      <c r="AC78" s="81" t="s">
        <v>78</v>
      </c>
      <c r="AD78" s="24">
        <f>Budjetti!I4-Budjetti!I16</f>
        <v>0</v>
      </c>
      <c r="AE78" s="24">
        <v>0</v>
      </c>
      <c r="AF78" s="24">
        <f t="shared" si="14"/>
        <v>0</v>
      </c>
      <c r="AG78" s="24">
        <v>0</v>
      </c>
    </row>
    <row r="79" spans="27:40" x14ac:dyDescent="0.2">
      <c r="AC79" s="81" t="s">
        <v>79</v>
      </c>
      <c r="AD79" s="24">
        <f>Budjetti!J4-Budjetti!J16</f>
        <v>0</v>
      </c>
      <c r="AE79" s="24">
        <v>0</v>
      </c>
      <c r="AF79" s="24">
        <f t="shared" si="14"/>
        <v>0</v>
      </c>
      <c r="AG79" s="24">
        <v>0</v>
      </c>
    </row>
    <row r="80" spans="27:40" x14ac:dyDescent="0.2">
      <c r="AC80" s="81" t="s">
        <v>80</v>
      </c>
      <c r="AD80" s="24">
        <f>Budjetti!K4-Budjetti!K16</f>
        <v>0</v>
      </c>
      <c r="AE80" s="24">
        <v>0</v>
      </c>
      <c r="AF80" s="24">
        <f t="shared" si="14"/>
        <v>0</v>
      </c>
      <c r="AG80" s="24">
        <v>0</v>
      </c>
    </row>
    <row r="81" spans="28:40" x14ac:dyDescent="0.2">
      <c r="AC81" s="81" t="s">
        <v>81</v>
      </c>
      <c r="AD81" s="24">
        <f>Budjetti!L4-Budjetti!L16</f>
        <v>0</v>
      </c>
      <c r="AE81" s="24">
        <v>0</v>
      </c>
      <c r="AF81" s="24">
        <f t="shared" si="14"/>
        <v>0</v>
      </c>
      <c r="AG81" s="24">
        <v>0</v>
      </c>
    </row>
    <row r="82" spans="28:40" x14ac:dyDescent="0.2">
      <c r="AC82" s="81" t="s">
        <v>82</v>
      </c>
      <c r="AD82" s="24">
        <f>Budjetti!M4-Budjetti!M16</f>
        <v>0</v>
      </c>
      <c r="AE82" s="24">
        <v>0</v>
      </c>
      <c r="AF82" s="24">
        <f t="shared" si="14"/>
        <v>0</v>
      </c>
      <c r="AG82" s="24">
        <v>0</v>
      </c>
    </row>
    <row r="83" spans="28:40" x14ac:dyDescent="0.2">
      <c r="AC83" s="81" t="s">
        <v>83</v>
      </c>
      <c r="AD83" s="24">
        <f>Budjetti!N4-Budjetti!N16</f>
        <v>0</v>
      </c>
      <c r="AE83" s="24">
        <v>0</v>
      </c>
      <c r="AF83" s="24">
        <f t="shared" si="14"/>
        <v>0</v>
      </c>
      <c r="AG83" s="24">
        <v>0</v>
      </c>
    </row>
    <row r="86" spans="28:40" x14ac:dyDescent="0.2">
      <c r="AC86" s="81" t="s">
        <v>72</v>
      </c>
      <c r="AD86" s="81" t="s">
        <v>73</v>
      </c>
      <c r="AE86" s="81" t="s">
        <v>74</v>
      </c>
      <c r="AF86" s="81" t="s">
        <v>75</v>
      </c>
      <c r="AG86" s="81" t="s">
        <v>76</v>
      </c>
      <c r="AH86" s="81" t="s">
        <v>77</v>
      </c>
      <c r="AI86" s="81" t="s">
        <v>78</v>
      </c>
      <c r="AJ86" s="81" t="s">
        <v>79</v>
      </c>
      <c r="AK86" s="81" t="s">
        <v>80</v>
      </c>
      <c r="AL86" s="81" t="s">
        <v>81</v>
      </c>
      <c r="AM86" s="81" t="s">
        <v>82</v>
      </c>
      <c r="AN86" s="81" t="s">
        <v>83</v>
      </c>
    </row>
    <row r="87" spans="28:40" x14ac:dyDescent="0.2">
      <c r="AB87" s="24" t="str">
        <f>Toteuma!B15</f>
        <v>Satunnaiset tuotot</v>
      </c>
      <c r="AC87" s="24" cm="1">
        <f t="array" ref="AC87:AN87">Toteuma!C15:N15</f>
        <v>0</v>
      </c>
      <c r="AD87" s="24">
        <v>0</v>
      </c>
      <c r="AE87" s="24">
        <v>0</v>
      </c>
      <c r="AF87" s="24">
        <v>0</v>
      </c>
      <c r="AG87" s="24">
        <v>0</v>
      </c>
      <c r="AH87" s="24">
        <v>0</v>
      </c>
      <c r="AI87" s="24">
        <v>0</v>
      </c>
      <c r="AJ87" s="24">
        <v>0</v>
      </c>
      <c r="AK87" s="24">
        <v>0</v>
      </c>
      <c r="AL87" s="24">
        <v>0</v>
      </c>
      <c r="AM87" s="24">
        <v>0</v>
      </c>
      <c r="AN87" s="24">
        <v>0</v>
      </c>
    </row>
    <row r="88" spans="28:40" x14ac:dyDescent="0.2">
      <c r="AB88" s="82">
        <f>Toteuma!B5</f>
        <v>0</v>
      </c>
      <c r="AC88" s="24">
        <f>Toteuma!C5</f>
        <v>0</v>
      </c>
      <c r="AD88" s="24">
        <f>Toteuma!D5</f>
        <v>0</v>
      </c>
      <c r="AE88" s="24">
        <f>Toteuma!E5</f>
        <v>0</v>
      </c>
      <c r="AF88" s="24">
        <f>Toteuma!F5</f>
        <v>0</v>
      </c>
      <c r="AG88" s="24">
        <f>Toteuma!G5</f>
        <v>0</v>
      </c>
      <c r="AH88" s="24">
        <f>Toteuma!H5</f>
        <v>0</v>
      </c>
      <c r="AI88" s="24">
        <f>Toteuma!I5</f>
        <v>0</v>
      </c>
      <c r="AJ88" s="24">
        <f>Toteuma!J5</f>
        <v>0</v>
      </c>
      <c r="AK88" s="24">
        <f>Toteuma!K5</f>
        <v>0</v>
      </c>
      <c r="AL88" s="24">
        <f>Toteuma!L5</f>
        <v>0</v>
      </c>
      <c r="AM88" s="24">
        <f>Toteuma!M5</f>
        <v>0</v>
      </c>
      <c r="AN88" s="24">
        <f>Toteuma!N5</f>
        <v>0</v>
      </c>
    </row>
    <row r="89" spans="28:40" x14ac:dyDescent="0.2">
      <c r="AB89" s="82">
        <f>Toteuma!B6</f>
        <v>0</v>
      </c>
      <c r="AC89" s="24">
        <f>Toteuma!C6</f>
        <v>0</v>
      </c>
      <c r="AD89" s="24">
        <f>Toteuma!D6</f>
        <v>0</v>
      </c>
      <c r="AE89" s="24">
        <f>Toteuma!E6</f>
        <v>0</v>
      </c>
      <c r="AF89" s="24">
        <f>Toteuma!F6</f>
        <v>0</v>
      </c>
      <c r="AG89" s="24">
        <f>Toteuma!G6</f>
        <v>0</v>
      </c>
      <c r="AH89" s="24">
        <f>Toteuma!H6</f>
        <v>0</v>
      </c>
      <c r="AI89" s="24">
        <f>Toteuma!I6</f>
        <v>0</v>
      </c>
      <c r="AJ89" s="24">
        <f>Toteuma!J6</f>
        <v>0</v>
      </c>
      <c r="AK89" s="24">
        <f>Toteuma!K6</f>
        <v>0</v>
      </c>
      <c r="AL89" s="24">
        <f>Toteuma!L6</f>
        <v>0</v>
      </c>
      <c r="AM89" s="24">
        <f>Toteuma!M6</f>
        <v>0</v>
      </c>
      <c r="AN89" s="24">
        <f>Toteuma!N6</f>
        <v>0</v>
      </c>
    </row>
    <row r="90" spans="28:40" x14ac:dyDescent="0.2">
      <c r="AB90" s="82">
        <f>Toteuma!B7</f>
        <v>0</v>
      </c>
      <c r="AC90" s="24">
        <f>Toteuma!C7</f>
        <v>0</v>
      </c>
      <c r="AD90" s="24">
        <f>Toteuma!D7</f>
        <v>0</v>
      </c>
      <c r="AE90" s="24">
        <f>Toteuma!E7</f>
        <v>0</v>
      </c>
      <c r="AF90" s="24">
        <f>Toteuma!F7</f>
        <v>0</v>
      </c>
      <c r="AG90" s="24">
        <f>Toteuma!G7</f>
        <v>0</v>
      </c>
      <c r="AH90" s="24">
        <f>Toteuma!H7</f>
        <v>0</v>
      </c>
      <c r="AI90" s="24">
        <f>Toteuma!I7</f>
        <v>0</v>
      </c>
      <c r="AJ90" s="24">
        <f>Toteuma!J7</f>
        <v>0</v>
      </c>
      <c r="AK90" s="24">
        <f>Toteuma!K7</f>
        <v>0</v>
      </c>
      <c r="AL90" s="24">
        <f>Toteuma!L7</f>
        <v>0</v>
      </c>
      <c r="AM90" s="24">
        <f>Toteuma!M7</f>
        <v>0</v>
      </c>
      <c r="AN90" s="24">
        <f>Toteuma!N7</f>
        <v>0</v>
      </c>
    </row>
    <row r="91" spans="28:40" x14ac:dyDescent="0.2">
      <c r="AB91" s="82">
        <f>Toteuma!B8</f>
        <v>0</v>
      </c>
      <c r="AC91" s="24">
        <f>Toteuma!C8</f>
        <v>0</v>
      </c>
      <c r="AD91" s="24">
        <f>Toteuma!D8</f>
        <v>0</v>
      </c>
      <c r="AE91" s="24">
        <f>Toteuma!E8</f>
        <v>0</v>
      </c>
      <c r="AF91" s="24">
        <f>Toteuma!F8</f>
        <v>0</v>
      </c>
      <c r="AG91" s="24">
        <f>Toteuma!G8</f>
        <v>0</v>
      </c>
      <c r="AH91" s="24">
        <f>Toteuma!H8</f>
        <v>0</v>
      </c>
      <c r="AI91" s="24">
        <f>Toteuma!I8</f>
        <v>0</v>
      </c>
      <c r="AJ91" s="24">
        <f>Toteuma!J8</f>
        <v>0</v>
      </c>
      <c r="AK91" s="24">
        <f>Toteuma!K8</f>
        <v>0</v>
      </c>
      <c r="AL91" s="24">
        <f>Toteuma!L8</f>
        <v>0</v>
      </c>
      <c r="AM91" s="24">
        <f>Toteuma!M8</f>
        <v>0</v>
      </c>
      <c r="AN91" s="24">
        <f>Toteuma!N8</f>
        <v>0</v>
      </c>
    </row>
    <row r="92" spans="28:40" x14ac:dyDescent="0.2">
      <c r="AB92" s="82">
        <f>Toteuma!B9</f>
        <v>0</v>
      </c>
      <c r="AC92" s="24">
        <f>Toteuma!C9</f>
        <v>0</v>
      </c>
      <c r="AD92" s="24">
        <f>Toteuma!D9</f>
        <v>0</v>
      </c>
      <c r="AE92" s="24">
        <f>Toteuma!E9</f>
        <v>0</v>
      </c>
      <c r="AF92" s="24">
        <f>Toteuma!F9</f>
        <v>0</v>
      </c>
      <c r="AG92" s="24">
        <f>Toteuma!G9</f>
        <v>0</v>
      </c>
      <c r="AH92" s="24">
        <f>Toteuma!H9</f>
        <v>0</v>
      </c>
      <c r="AI92" s="24">
        <f>Toteuma!I9</f>
        <v>0</v>
      </c>
      <c r="AJ92" s="24">
        <f>Toteuma!J9</f>
        <v>0</v>
      </c>
      <c r="AK92" s="24">
        <f>Toteuma!K9</f>
        <v>0</v>
      </c>
      <c r="AL92" s="24">
        <f>Toteuma!L9</f>
        <v>0</v>
      </c>
      <c r="AM92" s="24">
        <f>Toteuma!M9</f>
        <v>0</v>
      </c>
      <c r="AN92" s="24">
        <f>Toteuma!N9</f>
        <v>0</v>
      </c>
    </row>
    <row r="93" spans="28:40" x14ac:dyDescent="0.2">
      <c r="AB93" s="82">
        <f>Toteuma!B10</f>
        <v>0</v>
      </c>
      <c r="AC93" s="24">
        <f>Toteuma!C10</f>
        <v>0</v>
      </c>
      <c r="AD93" s="24">
        <f>Toteuma!D10</f>
        <v>0</v>
      </c>
      <c r="AE93" s="24">
        <f>Toteuma!E10</f>
        <v>0</v>
      </c>
      <c r="AF93" s="24">
        <f>Toteuma!F10</f>
        <v>0</v>
      </c>
      <c r="AG93" s="24">
        <f>Toteuma!G10</f>
        <v>0</v>
      </c>
      <c r="AH93" s="24">
        <f>Toteuma!H10</f>
        <v>0</v>
      </c>
      <c r="AI93" s="24">
        <f>Toteuma!I10</f>
        <v>0</v>
      </c>
      <c r="AJ93" s="24">
        <f>Toteuma!J10</f>
        <v>0</v>
      </c>
      <c r="AK93" s="24">
        <f>Toteuma!K10</f>
        <v>0</v>
      </c>
      <c r="AL93" s="24">
        <f>Toteuma!L10</f>
        <v>0</v>
      </c>
      <c r="AM93" s="24">
        <f>Toteuma!M10</f>
        <v>0</v>
      </c>
      <c r="AN93" s="24">
        <f>Toteuma!N10</f>
        <v>0</v>
      </c>
    </row>
    <row r="94" spans="28:40" x14ac:dyDescent="0.2">
      <c r="AB94" s="82">
        <f>Toteuma!B11</f>
        <v>0</v>
      </c>
      <c r="AC94" s="24">
        <f>Toteuma!C11</f>
        <v>0</v>
      </c>
      <c r="AD94" s="24">
        <f>Toteuma!D11</f>
        <v>0</v>
      </c>
      <c r="AE94" s="24">
        <f>Toteuma!E11</f>
        <v>0</v>
      </c>
      <c r="AF94" s="24">
        <f>Toteuma!F11</f>
        <v>0</v>
      </c>
      <c r="AG94" s="24">
        <f>Toteuma!G11</f>
        <v>0</v>
      </c>
      <c r="AH94" s="24">
        <f>Toteuma!H11</f>
        <v>0</v>
      </c>
      <c r="AI94" s="24">
        <f>Toteuma!I11</f>
        <v>0</v>
      </c>
      <c r="AJ94" s="24">
        <f>Toteuma!J11</f>
        <v>0</v>
      </c>
      <c r="AK94" s="24">
        <f>Toteuma!K11</f>
        <v>0</v>
      </c>
      <c r="AL94" s="24">
        <f>Toteuma!L11</f>
        <v>0</v>
      </c>
      <c r="AM94" s="24">
        <f>Toteuma!M11</f>
        <v>0</v>
      </c>
      <c r="AN94" s="24">
        <f>Toteuma!N11</f>
        <v>0</v>
      </c>
    </row>
    <row r="95" spans="28:40" x14ac:dyDescent="0.2">
      <c r="AB95" s="82">
        <f>Toteuma!B12</f>
        <v>0</v>
      </c>
      <c r="AC95" s="24">
        <f>Toteuma!C12</f>
        <v>0</v>
      </c>
      <c r="AD95" s="24">
        <f>Toteuma!D12</f>
        <v>0</v>
      </c>
      <c r="AE95" s="24">
        <f>Toteuma!E12</f>
        <v>0</v>
      </c>
      <c r="AF95" s="24">
        <f>Toteuma!F12</f>
        <v>0</v>
      </c>
      <c r="AG95" s="24">
        <f>Toteuma!G12</f>
        <v>0</v>
      </c>
      <c r="AH95" s="24">
        <f>Toteuma!H12</f>
        <v>0</v>
      </c>
      <c r="AI95" s="24">
        <f>Toteuma!I12</f>
        <v>0</v>
      </c>
      <c r="AJ95" s="24">
        <f>Toteuma!J12</f>
        <v>0</v>
      </c>
      <c r="AK95" s="24">
        <f>Toteuma!K12</f>
        <v>0</v>
      </c>
      <c r="AL95" s="24">
        <f>Toteuma!L12</f>
        <v>0</v>
      </c>
      <c r="AM95" s="24">
        <f>Toteuma!M12</f>
        <v>0</v>
      </c>
      <c r="AN95" s="24">
        <f>Toteuma!N12</f>
        <v>0</v>
      </c>
    </row>
    <row r="96" spans="28:40" x14ac:dyDescent="0.2">
      <c r="AB96" s="82">
        <f>Toteuma!B13</f>
        <v>0</v>
      </c>
      <c r="AC96" s="24">
        <f>Toteuma!C13</f>
        <v>0</v>
      </c>
      <c r="AD96" s="24">
        <f>Toteuma!D13</f>
        <v>0</v>
      </c>
      <c r="AE96" s="24">
        <f>Toteuma!E13</f>
        <v>0</v>
      </c>
      <c r="AF96" s="24">
        <f>Toteuma!F13</f>
        <v>0</v>
      </c>
      <c r="AG96" s="24">
        <f>Toteuma!G13</f>
        <v>0</v>
      </c>
      <c r="AH96" s="24">
        <f>Toteuma!H13</f>
        <v>0</v>
      </c>
      <c r="AI96" s="24">
        <f>Toteuma!I13</f>
        <v>0</v>
      </c>
      <c r="AJ96" s="24">
        <f>Toteuma!J13</f>
        <v>0</v>
      </c>
      <c r="AK96" s="24">
        <f>Toteuma!K13</f>
        <v>0</v>
      </c>
      <c r="AL96" s="24">
        <f>Toteuma!L13</f>
        <v>0</v>
      </c>
      <c r="AM96" s="24">
        <f>Toteuma!M13</f>
        <v>0</v>
      </c>
      <c r="AN96" s="24">
        <f>Toteuma!N13</f>
        <v>0</v>
      </c>
    </row>
    <row r="97" spans="28:40" x14ac:dyDescent="0.2">
      <c r="AB97" s="82">
        <f>Toteuma!B14</f>
        <v>0</v>
      </c>
      <c r="AC97" s="24">
        <f>Toteuma!C14</f>
        <v>0</v>
      </c>
      <c r="AD97" s="24">
        <f>Toteuma!D14</f>
        <v>0</v>
      </c>
      <c r="AE97" s="24">
        <f>Toteuma!E14</f>
        <v>0</v>
      </c>
      <c r="AF97" s="24">
        <f>Toteuma!F14</f>
        <v>0</v>
      </c>
      <c r="AG97" s="24">
        <f>Toteuma!G14</f>
        <v>0</v>
      </c>
      <c r="AH97" s="24">
        <f>Toteuma!H14</f>
        <v>0</v>
      </c>
      <c r="AI97" s="24">
        <f>Toteuma!I14</f>
        <v>0</v>
      </c>
      <c r="AJ97" s="24">
        <f>Toteuma!J14</f>
        <v>0</v>
      </c>
      <c r="AK97" s="24">
        <f>Toteuma!K14</f>
        <v>0</v>
      </c>
      <c r="AL97" s="24">
        <f>Toteuma!L14</f>
        <v>0</v>
      </c>
      <c r="AM97" s="24">
        <f>Toteuma!M14</f>
        <v>0</v>
      </c>
      <c r="AN97" s="24">
        <f>Toteuma!N14</f>
        <v>0</v>
      </c>
    </row>
    <row r="145" spans="1:21" ht="24" x14ac:dyDescent="0.3">
      <c r="A145" s="22" t="s">
        <v>117</v>
      </c>
      <c r="B145" s="22"/>
      <c r="C145" s="22"/>
      <c r="D145" s="22"/>
      <c r="E145" s="22"/>
      <c r="F145" s="22"/>
      <c r="G145" s="22"/>
      <c r="H145" s="22"/>
      <c r="I145" s="22"/>
      <c r="J145" s="22"/>
      <c r="K145" s="22"/>
      <c r="L145" s="22"/>
      <c r="M145" s="22"/>
      <c r="N145" s="22"/>
      <c r="O145" s="22"/>
      <c r="P145" s="22"/>
      <c r="Q145" s="22"/>
      <c r="R145" s="22"/>
      <c r="S145" s="22"/>
      <c r="T145" s="22"/>
      <c r="U145" s="22"/>
    </row>
    <row r="146" spans="1:21" ht="19" customHeight="1" x14ac:dyDescent="0.2">
      <c r="A146" s="154" t="s">
        <v>118</v>
      </c>
      <c r="B146" s="154"/>
      <c r="C146" s="154"/>
      <c r="D146" s="154"/>
      <c r="E146" s="154"/>
      <c r="F146" s="154"/>
      <c r="G146" s="154"/>
      <c r="H146" s="154"/>
      <c r="I146" s="154"/>
      <c r="J146" s="154"/>
      <c r="K146" s="154"/>
      <c r="L146" s="154"/>
      <c r="M146" s="154"/>
      <c r="N146" s="154"/>
      <c r="O146" s="154"/>
      <c r="P146" s="154"/>
      <c r="Q146" s="154"/>
      <c r="R146" s="154"/>
      <c r="S146" s="154"/>
      <c r="T146" s="154"/>
      <c r="U146" s="154"/>
    </row>
    <row r="147" spans="1:21" x14ac:dyDescent="0.2">
      <c r="A147" s="154"/>
      <c r="B147" s="154"/>
      <c r="C147" s="154"/>
      <c r="D147" s="154"/>
      <c r="E147" s="154"/>
      <c r="F147" s="154"/>
      <c r="G147" s="154"/>
      <c r="H147" s="154"/>
      <c r="I147" s="154"/>
      <c r="J147" s="154"/>
      <c r="K147" s="154"/>
      <c r="L147" s="154"/>
      <c r="M147" s="154"/>
      <c r="N147" s="154"/>
      <c r="O147" s="154"/>
      <c r="P147" s="154"/>
      <c r="Q147" s="154"/>
      <c r="R147" s="154"/>
      <c r="S147" s="154"/>
      <c r="T147" s="154"/>
      <c r="U147" s="154"/>
    </row>
    <row r="148" spans="1:21" x14ac:dyDescent="0.2">
      <c r="A148" s="154"/>
      <c r="B148" s="154"/>
      <c r="C148" s="154"/>
      <c r="D148" s="154"/>
      <c r="E148" s="154"/>
      <c r="F148" s="154"/>
      <c r="G148" s="154"/>
      <c r="H148" s="154"/>
      <c r="I148" s="154"/>
      <c r="J148" s="154"/>
      <c r="K148" s="154"/>
      <c r="L148" s="154"/>
      <c r="M148" s="154"/>
      <c r="N148" s="154"/>
      <c r="O148" s="154"/>
      <c r="P148" s="154"/>
      <c r="Q148" s="154"/>
      <c r="R148" s="154"/>
      <c r="S148" s="154"/>
      <c r="T148" s="154"/>
      <c r="U148" s="154"/>
    </row>
  </sheetData>
  <sheetProtection algorithmName="SHA-512" hashValue="kE/d8UZ+Lxnae0RsYpRJTXu5XMBL4qtSZvSijXuFLe0inugYdo40RVIAV2X/eUPgM7zM72dY6Bvf0OdvlWtwyg==" saltValue="BRsBLlSR8R83orvt2scRuw==" spinCount="100000" sheet="1" objects="1" scenarios="1" selectLockedCells="1"/>
  <mergeCells count="2">
    <mergeCell ref="A2:U2"/>
    <mergeCell ref="A146:U148"/>
  </mergeCells>
  <phoneticPr fontId="3" type="noConversion"/>
  <pageMargins left="0.7" right="0.7" top="0.75" bottom="0.75" header="0.3" footer="0.3"/>
  <pageSetup paperSize="9" orientation="portrait" horizontalDpi="0" verticalDpi="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250703-41FB-8D48-95BF-BB08FF6A33C7}">
  <dimension ref="A2:C32"/>
  <sheetViews>
    <sheetView workbookViewId="0">
      <selection activeCell="J36" sqref="J36"/>
    </sheetView>
  </sheetViews>
  <sheetFormatPr baseColWidth="10" defaultColWidth="10.83203125" defaultRowHeight="16" x14ac:dyDescent="0.2"/>
  <cols>
    <col min="1" max="16384" width="10.83203125" style="9"/>
  </cols>
  <sheetData>
    <row r="2" spans="1:3" x14ac:dyDescent="0.2">
      <c r="A2" s="8" t="s">
        <v>9</v>
      </c>
      <c r="B2" s="9" t="s">
        <v>58</v>
      </c>
      <c r="C2" s="14">
        <v>-1.5</v>
      </c>
    </row>
    <row r="3" spans="1:3" x14ac:dyDescent="0.2">
      <c r="A3" s="8" t="s">
        <v>12</v>
      </c>
      <c r="B3" s="9" t="s">
        <v>64</v>
      </c>
      <c r="C3" s="14">
        <v>-1.4</v>
      </c>
    </row>
    <row r="4" spans="1:3" x14ac:dyDescent="0.2">
      <c r="C4" s="14">
        <v>-1.3</v>
      </c>
    </row>
    <row r="5" spans="1:3" x14ac:dyDescent="0.2">
      <c r="C5" s="14">
        <v>-1.2</v>
      </c>
    </row>
    <row r="6" spans="1:3" x14ac:dyDescent="0.2">
      <c r="C6" s="14">
        <v>-1.1000000000000001</v>
      </c>
    </row>
    <row r="7" spans="1:3" x14ac:dyDescent="0.2">
      <c r="C7" s="14">
        <v>-1</v>
      </c>
    </row>
    <row r="8" spans="1:3" x14ac:dyDescent="0.2">
      <c r="C8" s="14">
        <v>-0.89999999999999902</v>
      </c>
    </row>
    <row r="9" spans="1:3" x14ac:dyDescent="0.2">
      <c r="C9" s="14">
        <v>-0.79999999999999905</v>
      </c>
    </row>
    <row r="10" spans="1:3" x14ac:dyDescent="0.2">
      <c r="C10" s="14">
        <v>-0.69999999999999896</v>
      </c>
    </row>
    <row r="11" spans="1:3" x14ac:dyDescent="0.2">
      <c r="C11" s="14">
        <v>-0.59999999999999898</v>
      </c>
    </row>
    <row r="12" spans="1:3" x14ac:dyDescent="0.2">
      <c r="C12" s="14">
        <v>-0.5</v>
      </c>
    </row>
    <row r="13" spans="1:3" x14ac:dyDescent="0.2">
      <c r="C13" s="14">
        <v>-0.4</v>
      </c>
    </row>
    <row r="14" spans="1:3" x14ac:dyDescent="0.2">
      <c r="C14" s="14">
        <v>-0.3</v>
      </c>
    </row>
    <row r="15" spans="1:3" x14ac:dyDescent="0.2">
      <c r="C15" s="14">
        <v>-0.2</v>
      </c>
    </row>
    <row r="16" spans="1:3" x14ac:dyDescent="0.2">
      <c r="C16" s="14">
        <v>-0.1</v>
      </c>
    </row>
    <row r="17" spans="3:3" x14ac:dyDescent="0.2">
      <c r="C17" s="14">
        <v>0</v>
      </c>
    </row>
    <row r="18" spans="3:3" x14ac:dyDescent="0.2">
      <c r="C18" s="14">
        <v>0.1</v>
      </c>
    </row>
    <row r="19" spans="3:3" x14ac:dyDescent="0.2">
      <c r="C19" s="14">
        <v>0.2</v>
      </c>
    </row>
    <row r="20" spans="3:3" x14ac:dyDescent="0.2">
      <c r="C20" s="14">
        <v>0.3</v>
      </c>
    </row>
    <row r="21" spans="3:3" x14ac:dyDescent="0.2">
      <c r="C21" s="14">
        <v>0.4</v>
      </c>
    </row>
    <row r="22" spans="3:3" x14ac:dyDescent="0.2">
      <c r="C22" s="14">
        <v>0.5</v>
      </c>
    </row>
    <row r="23" spans="3:3" x14ac:dyDescent="0.2">
      <c r="C23" s="14">
        <v>0.6</v>
      </c>
    </row>
    <row r="24" spans="3:3" x14ac:dyDescent="0.2">
      <c r="C24" s="14">
        <v>0.7</v>
      </c>
    </row>
    <row r="25" spans="3:3" x14ac:dyDescent="0.2">
      <c r="C25" s="14">
        <v>0.8</v>
      </c>
    </row>
    <row r="26" spans="3:3" x14ac:dyDescent="0.2">
      <c r="C26" s="14">
        <v>0.9</v>
      </c>
    </row>
    <row r="27" spans="3:3" x14ac:dyDescent="0.2">
      <c r="C27" s="14">
        <v>1</v>
      </c>
    </row>
    <row r="28" spans="3:3" x14ac:dyDescent="0.2">
      <c r="C28" s="14">
        <v>1.1000000000000001</v>
      </c>
    </row>
    <row r="29" spans="3:3" x14ac:dyDescent="0.2">
      <c r="C29" s="14">
        <v>1.2</v>
      </c>
    </row>
    <row r="30" spans="3:3" x14ac:dyDescent="0.2">
      <c r="C30" s="14">
        <v>1.3</v>
      </c>
    </row>
    <row r="31" spans="3:3" x14ac:dyDescent="0.2">
      <c r="C31" s="14">
        <v>1.4</v>
      </c>
    </row>
    <row r="32" spans="3:3" x14ac:dyDescent="0.2">
      <c r="C32" s="14">
        <v>1.5</v>
      </c>
    </row>
  </sheetData>
  <pageMargins left="0.7" right="0.7" top="0.75" bottom="0.75" header="0.3" footer="0.3"/>
  <pageSetup paperSize="9" orientation="portrait" horizontalDpi="0" verticalDpi="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d06da4c-9708-4cbc-8692-8598d6b2e25c" xsi:nil="true"/>
    <lcf76f155ced4ddcb4097134ff3c332f xmlns="2b26b38b-3dd3-4c59-b39a-dcf2d2c4b7f8">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Asiakirja" ma:contentTypeID="0x010100432488E3B6805443AB139CAC5483A4CF" ma:contentTypeVersion="15" ma:contentTypeDescription="Luo uusi asiakirja." ma:contentTypeScope="" ma:versionID="6d67c294189be00d26be08e9f51f84e1">
  <xsd:schema xmlns:xsd="http://www.w3.org/2001/XMLSchema" xmlns:xs="http://www.w3.org/2001/XMLSchema" xmlns:p="http://schemas.microsoft.com/office/2006/metadata/properties" xmlns:ns2="2b26b38b-3dd3-4c59-b39a-dcf2d2c4b7f8" xmlns:ns3="fd06da4c-9708-4cbc-8692-8598d6b2e25c" targetNamespace="http://schemas.microsoft.com/office/2006/metadata/properties" ma:root="true" ma:fieldsID="625f6b226c0ee562351ff4c0a1bc13b5" ns2:_="" ns3:_="">
    <xsd:import namespace="2b26b38b-3dd3-4c59-b39a-dcf2d2c4b7f8"/>
    <xsd:import namespace="fd06da4c-9708-4cbc-8692-8598d6b2e25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ServiceLocation" minOccurs="0"/>
                <xsd:element ref="ns2:MediaLengthInSecond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26b38b-3dd3-4c59-b39a-dcf2d2c4b7f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Kuvien tunnisteet" ma:readOnly="false" ma:fieldId="{5cf76f15-5ced-4ddc-b409-7134ff3c332f}" ma:taxonomyMulti="true" ma:sspId="f987c810-0cdd-47a2-80af-daf9a0a023ef"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dexed="true" ma:internalName="MediaServiceLocatio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06da4c-9708-4cbc-8692-8598d6b2e25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addcc7e6-d154-4b4e-8041-c14a195b67bf}" ma:internalName="TaxCatchAll" ma:showField="CatchAllData" ma:web="fd06da4c-9708-4cbc-8692-8598d6b2e25c">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Jakamisen tiedot"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006B6-B965-42BF-9CCE-B49640D1CD4E}">
  <ds:schemaRefs>
    <ds:schemaRef ds:uri="http://schemas.microsoft.com/sharepoint/v3/contenttype/forms"/>
  </ds:schemaRefs>
</ds:datastoreItem>
</file>

<file path=customXml/itemProps2.xml><?xml version="1.0" encoding="utf-8"?>
<ds:datastoreItem xmlns:ds="http://schemas.openxmlformats.org/officeDocument/2006/customXml" ds:itemID="{C441314D-D6AD-4889-8D83-F96911BDBEAA}">
  <ds:schemaRefs>
    <ds:schemaRef ds:uri="http://schemas.openxmlformats.org/package/2006/metadata/core-properties"/>
    <ds:schemaRef ds:uri="http://schemas.microsoft.com/office/infopath/2007/PartnerControls"/>
    <ds:schemaRef ds:uri="fd06da4c-9708-4cbc-8692-8598d6b2e25c"/>
    <ds:schemaRef ds:uri="http://schemas.microsoft.com/office/2006/documentManagement/types"/>
    <ds:schemaRef ds:uri="http://purl.org/dc/dcmitype/"/>
    <ds:schemaRef ds:uri="2b26b38b-3dd3-4c59-b39a-dcf2d2c4b7f8"/>
    <ds:schemaRef ds:uri="http://purl.org/dc/elements/1.1/"/>
    <ds:schemaRef ds:uri="http://purl.org/dc/term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FAB5C25C-397B-4788-8F77-3E509A5442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b26b38b-3dd3-4c59-b39a-dcf2d2c4b7f8"/>
    <ds:schemaRef ds:uri="fd06da4c-9708-4cbc-8692-8598d6b2e25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Laskentataulukot</vt:lpstr>
      </vt:variant>
      <vt:variant>
        <vt:i4>5</vt:i4>
      </vt:variant>
    </vt:vector>
  </HeadingPairs>
  <TitlesOfParts>
    <vt:vector size="5" baseType="lpstr">
      <vt:lpstr>Tiedot</vt:lpstr>
      <vt:lpstr>Budjetti</vt:lpstr>
      <vt:lpstr>Toteuma</vt:lpstr>
      <vt:lpstr>Kuvaajat</vt:lpstr>
      <vt:lpstr>Valikkojen sisällöt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Oona</dc:creator>
  <cp:keywords/>
  <dc:description/>
  <cp:lastModifiedBy>Oona</cp:lastModifiedBy>
  <cp:revision/>
  <dcterms:created xsi:type="dcterms:W3CDTF">2025-02-19T07:53:58Z</dcterms:created>
  <dcterms:modified xsi:type="dcterms:W3CDTF">2025-05-06T13:39:49Z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0x010100432488E3B6805443AB139CAC5483A4CF</vt:lpwstr>
  </property>
  <property fmtid="{D5CDD505-2E9C-101B-9397-08002B2CF9AE}" pid="3" name="MediaServiceImageTags">
    <vt:lpwstr/>
  </property>
</Properties>
</file>